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建築-保存\図面等(設計or施工中)\観光文化スポーツ部(h28～)\民俗芸能伝承館\R2_民俗芸能伝承館外壁改修工事\01_建築\03_契約関係\閲覧用設計図書フォーマット(ver_180625)\他工26　閲覧用設計図書\03_EXCEL参考設計書\"/>
    </mc:Choice>
  </mc:AlternateContent>
  <bookViews>
    <workbookView xWindow="-510" yWindow="630" windowWidth="13185" windowHeight="10710" tabRatio="714"/>
  </bookViews>
  <sheets>
    <sheet name="設計書表" sheetId="6" r:id="rId1"/>
    <sheet name="内訳明細" sheetId="5068" r:id="rId2"/>
    <sheet name="Sheet1" sheetId="5064" state="hidden" r:id="rId3"/>
  </sheets>
  <definedNames>
    <definedName name="_xlnm.Print_Area" localSheetId="0">設計書表!$B$3:$P$33</definedName>
    <definedName name="_xlnm.Print_Area" localSheetId="1">内訳明細!$B$2:$L$242</definedName>
    <definedName name="_xlnm.Print_Titles" localSheetId="1">内訳明細!$2:$3</definedName>
    <definedName name="がらがらガラス工事">#REF!</definedName>
    <definedName name="ガラス工事">#REF!</definedName>
    <definedName name="くい">#REF!</definedName>
    <definedName name="くい地業工事">#REF!</definedName>
    <definedName name="コンクリート工事">#REF!</definedName>
    <definedName name="タイル工事">#REF!</definedName>
    <definedName name="とりこわし解体工事">#REF!</definedName>
    <definedName name="ブロック工事">#REF!</definedName>
    <definedName name="屋根･とい工事">#REF!</definedName>
    <definedName name="外構工事">#REF!</definedName>
    <definedName name="共通仮設工事">#REF!</definedName>
    <definedName name="金属工事">#REF!</definedName>
    <definedName name="金属製建具工事">#REF!</definedName>
    <definedName name="型枠工事">#REF!</definedName>
    <definedName name="建築主体工事">#REF!</definedName>
    <definedName name="建築修繕工事">#REF!</definedName>
    <definedName name="行挿入">#REF!</definedName>
    <definedName name="左官工事">#REF!</definedName>
    <definedName name="雑仕上ユニット工事">#REF!</definedName>
    <definedName name="石･テラゾー工事">#REF!</definedName>
    <definedName name="直接仮設工事">#REF!</definedName>
    <definedName name="鉄筋工事">#REF!</definedName>
    <definedName name="鉄骨工事">#REF!</definedName>
    <definedName name="塗装工事">#REF!</definedName>
    <definedName name="土工事">#REF!</definedName>
    <definedName name="内外装工事">#REF!</definedName>
    <definedName name="防水工事">#REF!</definedName>
    <definedName name="木工事">#REF!</definedName>
    <definedName name="木製建具工事">#REF!</definedName>
  </definedNames>
  <calcPr calcId="152511"/>
</workbook>
</file>

<file path=xl/calcChain.xml><?xml version="1.0" encoding="utf-8"?>
<calcChain xmlns="http://schemas.openxmlformats.org/spreadsheetml/2006/main">
  <c r="F7" i="5068" l="1"/>
  <c r="H11" i="5068"/>
  <c r="F15" i="5068"/>
  <c r="H20" i="5068"/>
  <c r="H24" i="5068"/>
  <c r="F35" i="5068"/>
  <c r="F39" i="5068"/>
  <c r="F43" i="5068"/>
  <c r="H43" i="5068" s="1"/>
  <c r="H47" i="5068"/>
  <c r="F52" i="5068"/>
  <c r="H52" i="5068" s="1"/>
  <c r="F56" i="5068"/>
  <c r="H60" i="5068"/>
  <c r="F69" i="5068"/>
  <c r="H69" i="5068" s="1"/>
  <c r="F85" i="5068"/>
  <c r="H85" i="5068" s="1"/>
  <c r="F94" i="5068"/>
  <c r="F104" i="5068"/>
  <c r="H104" i="5068" s="1"/>
  <c r="F122" i="5068"/>
  <c r="F127" i="5068"/>
  <c r="H127" i="5068" s="1"/>
  <c r="F141" i="5068"/>
  <c r="H153" i="5068"/>
  <c r="F158" i="5068"/>
  <c r="H158" i="5068"/>
  <c r="H163" i="5068"/>
  <c r="F179" i="5068"/>
  <c r="F184" i="5068"/>
  <c r="H188" i="5068"/>
  <c r="F192" i="5068"/>
  <c r="F202" i="5068"/>
  <c r="H207" i="5068"/>
  <c r="F213" i="5068"/>
  <c r="F227" i="5068"/>
  <c r="H231" i="5068"/>
  <c r="G192" i="5068"/>
  <c r="G189" i="5068"/>
  <c r="G130" i="5068"/>
  <c r="G60" i="5068"/>
  <c r="G181" i="5068"/>
  <c r="G182" i="5068"/>
  <c r="G185" i="5068"/>
  <c r="G174" i="5068"/>
  <c r="G173" i="5068"/>
  <c r="G172" i="5068"/>
  <c r="G171" i="5068"/>
  <c r="G188" i="5068"/>
  <c r="G177" i="5068"/>
  <c r="F205" i="5068"/>
  <c r="G205" i="5068"/>
  <c r="F201" i="5068"/>
  <c r="G201" i="5068"/>
  <c r="G202" i="5068"/>
  <c r="F203" i="5068"/>
  <c r="G203" i="5068"/>
  <c r="G204" i="5068"/>
  <c r="G200" i="5068"/>
  <c r="G209" i="5068"/>
  <c r="G208" i="5068"/>
  <c r="G207" i="5068"/>
  <c r="G212" i="5068"/>
  <c r="F212" i="5068"/>
  <c r="B198" i="5068"/>
  <c r="F26" i="5068"/>
  <c r="G26" i="5068"/>
  <c r="F209" i="5068"/>
  <c r="F208" i="5068"/>
  <c r="F75" i="5068"/>
  <c r="G75" i="5068"/>
  <c r="G59" i="5068"/>
  <c r="G58" i="5068"/>
  <c r="F58" i="5068"/>
  <c r="H58" i="5068"/>
  <c r="G105" i="5068"/>
  <c r="G106" i="5068"/>
  <c r="G104" i="5068"/>
  <c r="G183" i="5068"/>
  <c r="F59" i="5068"/>
  <c r="H59" i="5068"/>
  <c r="H219" i="5068"/>
  <c r="G219" i="5068"/>
  <c r="F219" i="5068"/>
  <c r="H230" i="5068"/>
  <c r="G230" i="5068"/>
  <c r="G231" i="5068"/>
  <c r="G100" i="5068"/>
  <c r="H102" i="5068"/>
  <c r="G102" i="5068"/>
  <c r="G38" i="5068"/>
  <c r="F40" i="5068"/>
  <c r="G186" i="5068"/>
  <c r="G184" i="5068"/>
  <c r="G142" i="5068"/>
  <c r="G140" i="5068"/>
  <c r="G135" i="5068"/>
  <c r="G136" i="5068"/>
  <c r="G137" i="5068"/>
  <c r="G132" i="5068"/>
  <c r="G127" i="5068"/>
  <c r="G126" i="5068"/>
  <c r="G125" i="5068"/>
  <c r="G141" i="5068"/>
  <c r="G84" i="5068"/>
  <c r="G80" i="5068"/>
  <c r="G76" i="5068"/>
  <c r="G74" i="5068"/>
  <c r="G67" i="5068"/>
  <c r="G68" i="5068"/>
  <c r="G69" i="5068"/>
  <c r="G70" i="5068"/>
  <c r="G71" i="5068"/>
  <c r="G72" i="5068"/>
  <c r="G73" i="5068"/>
  <c r="G62" i="5068"/>
  <c r="G63" i="5068"/>
  <c r="G64" i="5068"/>
  <c r="G56" i="5068"/>
  <c r="G43" i="5068"/>
  <c r="G134" i="5068"/>
  <c r="F44" i="5068"/>
  <c r="G44" i="5068"/>
  <c r="G47" i="5068"/>
  <c r="H218" i="5068"/>
  <c r="G218" i="5068"/>
  <c r="F218" i="5068"/>
  <c r="H217" i="5068"/>
  <c r="G217" i="5068"/>
  <c r="F217" i="5068"/>
  <c r="G216" i="5068"/>
  <c r="F216" i="5068"/>
  <c r="G215" i="5068"/>
  <c r="H215" i="5068"/>
  <c r="G97" i="5068"/>
  <c r="G163" i="5068"/>
  <c r="G162" i="5068"/>
  <c r="F162" i="5068"/>
  <c r="G179" i="5068"/>
  <c r="G108" i="5068"/>
  <c r="G55" i="5068"/>
  <c r="G54" i="5068"/>
  <c r="G57" i="5068"/>
  <c r="F57" i="5068"/>
  <c r="G176" i="5068"/>
  <c r="G101" i="5068"/>
  <c r="G143" i="5068"/>
  <c r="G133" i="5068"/>
  <c r="G131" i="5068"/>
  <c r="G139" i="5068"/>
  <c r="G129" i="5068"/>
  <c r="G66" i="5068"/>
  <c r="G65" i="5068"/>
  <c r="G52" i="5068"/>
  <c r="G50" i="5068"/>
  <c r="G41" i="5068"/>
  <c r="G42" i="5068"/>
  <c r="H160" i="5068"/>
  <c r="G160" i="5068"/>
  <c r="G227" i="5068"/>
  <c r="G191" i="5068"/>
  <c r="H98" i="5068"/>
  <c r="G36" i="5068"/>
  <c r="G35" i="5068"/>
  <c r="G37" i="5068"/>
  <c r="B168" i="5068"/>
  <c r="B153" i="5068"/>
  <c r="B123" i="5068"/>
  <c r="B94" i="5068"/>
  <c r="B49" i="5068"/>
  <c r="B34" i="5068"/>
  <c r="G158" i="5068"/>
  <c r="G178" i="5068"/>
  <c r="G46" i="5068"/>
  <c r="G229" i="5068"/>
  <c r="G242" i="5068"/>
  <c r="G228" i="5068"/>
  <c r="H228" i="5068"/>
  <c r="G87" i="5068"/>
  <c r="B1" i="5064"/>
  <c r="C1" i="5064"/>
  <c r="F1" i="5064"/>
  <c r="I1" i="5064" s="1"/>
  <c r="G1" i="5064"/>
  <c r="J1" i="5064"/>
  <c r="H1" i="5064"/>
  <c r="K1" i="5064"/>
  <c r="M1" i="5064" s="1"/>
  <c r="B4" i="5068"/>
  <c r="H4" i="5068"/>
  <c r="G4" i="5068"/>
  <c r="F5" i="5068"/>
  <c r="G5" i="5068"/>
  <c r="G6" i="5068"/>
  <c r="H7" i="5068"/>
  <c r="G7" i="5068"/>
  <c r="F8" i="5068"/>
  <c r="G8" i="5068"/>
  <c r="F9" i="5068"/>
  <c r="G9" i="5068"/>
  <c r="G10" i="5068"/>
  <c r="G11" i="5068"/>
  <c r="F12" i="5068"/>
  <c r="G12" i="5068"/>
  <c r="F13" i="5068"/>
  <c r="G13" i="5068"/>
  <c r="G14" i="5068"/>
  <c r="G15" i="5068"/>
  <c r="H16" i="5068"/>
  <c r="G16" i="5068"/>
  <c r="H18" i="5068"/>
  <c r="G18" i="5068"/>
  <c r="B19" i="5068"/>
  <c r="G19" i="5068"/>
  <c r="G20" i="5068"/>
  <c r="G21" i="5068"/>
  <c r="H22" i="5068"/>
  <c r="G22" i="5068"/>
  <c r="H23" i="5068"/>
  <c r="G23" i="5068"/>
  <c r="G24" i="5068"/>
  <c r="H25" i="5068"/>
  <c r="G25" i="5068"/>
  <c r="F33" i="5068"/>
  <c r="G33" i="5068"/>
  <c r="F34" i="5068"/>
  <c r="G34" i="5068"/>
  <c r="H34" i="5068"/>
  <c r="G39" i="5068"/>
  <c r="G40" i="5068"/>
  <c r="G45" i="5068"/>
  <c r="H48" i="5068"/>
  <c r="G48" i="5068"/>
  <c r="G49" i="5068"/>
  <c r="G53" i="5068"/>
  <c r="G77" i="5068"/>
  <c r="G78" i="5068"/>
  <c r="G79" i="5068"/>
  <c r="G81" i="5068"/>
  <c r="G82" i="5068"/>
  <c r="G83" i="5068"/>
  <c r="G85" i="5068"/>
  <c r="G86" i="5068"/>
  <c r="H93" i="5068"/>
  <c r="G93" i="5068"/>
  <c r="G94" i="5068"/>
  <c r="H95" i="5068"/>
  <c r="G95" i="5068"/>
  <c r="G96" i="5068"/>
  <c r="G98" i="5068"/>
  <c r="G122" i="5068"/>
  <c r="H123" i="5068"/>
  <c r="G123" i="5068"/>
  <c r="G155" i="5068"/>
  <c r="G159" i="5068"/>
  <c r="G156" i="5068"/>
  <c r="G157" i="5068"/>
  <c r="F152" i="5068"/>
  <c r="G152" i="5068"/>
  <c r="F153" i="5068"/>
  <c r="G153" i="5068"/>
  <c r="G167" i="5068"/>
  <c r="G168" i="5068"/>
  <c r="G170" i="5068"/>
  <c r="G175" i="5068"/>
  <c r="H197" i="5068"/>
  <c r="G197" i="5068"/>
  <c r="G187" i="5068"/>
  <c r="G190" i="5068"/>
  <c r="G213" i="5068"/>
  <c r="H214" i="5068"/>
  <c r="G214" i="5068"/>
  <c r="F175" i="5068"/>
  <c r="F84" i="5068"/>
  <c r="H84" i="5068"/>
  <c r="F93" i="5068"/>
  <c r="H242" i="5068"/>
  <c r="F4" i="5068"/>
  <c r="F242" i="5068"/>
  <c r="H162" i="5068"/>
  <c r="F123" i="5068"/>
  <c r="F228" i="5068"/>
  <c r="H33" i="5068"/>
  <c r="F102" i="5068"/>
  <c r="F200" i="5068"/>
  <c r="H44" i="5068"/>
  <c r="H203" i="5068"/>
  <c r="F197" i="5068"/>
  <c r="H152" i="5068"/>
  <c r="H200" i="5068"/>
  <c r="H167" i="5068"/>
  <c r="F167" i="5068"/>
  <c r="H26" i="5068"/>
  <c r="F160" i="5068"/>
  <c r="F42" i="5068"/>
  <c r="H42" i="5068"/>
  <c r="H209" i="5068"/>
  <c r="F215" i="5068"/>
  <c r="F11" i="5068"/>
  <c r="H208" i="5068"/>
  <c r="H79" i="5068"/>
  <c r="F230" i="5068"/>
  <c r="H12" i="5068"/>
  <c r="F95" i="5068"/>
  <c r="F18" i="5068"/>
  <c r="H8" i="5068"/>
  <c r="F207" i="5068"/>
  <c r="H201" i="5068"/>
  <c r="H204" i="5068"/>
  <c r="F204" i="5068"/>
  <c r="F23" i="5068"/>
  <c r="F16" i="5068"/>
  <c r="H9" i="5068"/>
  <c r="F229" i="5068"/>
  <c r="F187" i="5068"/>
  <c r="H229" i="5068"/>
  <c r="H187" i="5068"/>
  <c r="F54" i="5068"/>
  <c r="H54" i="5068"/>
  <c r="F155" i="5068"/>
  <c r="H202" i="5068"/>
  <c r="F214" i="5068"/>
  <c r="F168" i="5068"/>
  <c r="H168" i="5068"/>
  <c r="F45" i="5068"/>
  <c r="H45" i="5068"/>
  <c r="F105" i="5068"/>
  <c r="H105" i="5068" s="1"/>
  <c r="F21" i="5068"/>
  <c r="H21" i="5068"/>
  <c r="F106" i="5068"/>
  <c r="H106" i="5068" s="1"/>
  <c r="F10" i="5068"/>
  <c r="H10" i="5068"/>
  <c r="F49" i="5068"/>
  <c r="F14" i="5068"/>
  <c r="H14" i="5068"/>
  <c r="H189" i="5068"/>
  <c r="F189" i="5068"/>
  <c r="F6" i="5068"/>
  <c r="H6" i="5068"/>
  <c r="H49" i="5068"/>
  <c r="H19" i="5068"/>
  <c r="F19" i="5068"/>
  <c r="H108" i="5068"/>
  <c r="F108" i="5068"/>
  <c r="F186" i="5068"/>
  <c r="H186" i="5068" s="1"/>
  <c r="F185" i="5068"/>
  <c r="H185" i="5068" s="1"/>
  <c r="F157" i="5068"/>
  <c r="H130" i="5068"/>
  <c r="F130" i="5068"/>
  <c r="F46" i="5068"/>
  <c r="H46" i="5068" s="1"/>
  <c r="H122" i="5068"/>
  <c r="F79" i="5068"/>
  <c r="H83" i="5068"/>
  <c r="F83" i="5068"/>
  <c r="F70" i="5068"/>
  <c r="H70" i="5068" s="1"/>
  <c r="F177" i="5068"/>
  <c r="H177" i="5068" s="1"/>
  <c r="F183" i="5068"/>
  <c r="H183" i="5068"/>
  <c r="F38" i="5068"/>
  <c r="H38" i="5068" s="1"/>
  <c r="F96" i="5068"/>
  <c r="H96" i="5068" s="1"/>
  <c r="H157" i="5068"/>
  <c r="F125" i="5068"/>
  <c r="H125" i="5068" s="1"/>
  <c r="F137" i="5068"/>
  <c r="H137" i="5068" s="1"/>
  <c r="F67" i="5068"/>
  <c r="H67" i="5068" s="1"/>
  <c r="F76" i="5068"/>
  <c r="H76" i="5068" s="1"/>
  <c r="F140" i="5068"/>
  <c r="F71" i="5068"/>
  <c r="H71" i="5068" s="1"/>
  <c r="F143" i="5068"/>
  <c r="H143" i="5068" s="1"/>
  <c r="F159" i="5068"/>
  <c r="F97" i="5068"/>
  <c r="H97" i="5068" s="1"/>
  <c r="H156" i="5068"/>
  <c r="F156" i="5068"/>
  <c r="F190" i="5068"/>
  <c r="H190" i="5068" s="1"/>
  <c r="F191" i="5068"/>
  <c r="H191" i="5068"/>
  <c r="F41" i="5068"/>
  <c r="F188" i="5068"/>
  <c r="F181" i="5068"/>
  <c r="H181" i="5068" s="1"/>
  <c r="H55" i="5068"/>
  <c r="F182" i="5068"/>
  <c r="H182" i="5068" s="1"/>
  <c r="F178" i="5068"/>
  <c r="H178" i="5068"/>
  <c r="F136" i="5068"/>
  <c r="H136" i="5068" s="1"/>
  <c r="F134" i="5068"/>
  <c r="H134" i="5068" s="1"/>
  <c r="F132" i="5068"/>
  <c r="H132" i="5068" s="1"/>
  <c r="F135" i="5068"/>
  <c r="H135" i="5068" s="1"/>
  <c r="F62" i="5068"/>
  <c r="H62" i="5068"/>
  <c r="F72" i="5068"/>
  <c r="H72" i="5068" s="1"/>
  <c r="F74" i="5068"/>
  <c r="H74" i="5068" s="1"/>
  <c r="F142" i="5068"/>
  <c r="H142" i="5068" s="1"/>
  <c r="F131" i="5068"/>
  <c r="H131" i="5068" s="1"/>
  <c r="F68" i="5068"/>
  <c r="H68" i="5068" s="1"/>
  <c r="F139" i="5068"/>
  <c r="H139" i="5068" s="1"/>
  <c r="F126" i="5068"/>
  <c r="H126" i="5068" s="1"/>
  <c r="F63" i="5068"/>
  <c r="H63" i="5068"/>
  <c r="F66" i="5068"/>
  <c r="H66" i="5068" s="1"/>
  <c r="F65" i="5068"/>
  <c r="H65" i="5068" s="1"/>
  <c r="F129" i="5068"/>
  <c r="H129" i="5068" s="1"/>
  <c r="F64" i="5068"/>
  <c r="H64" i="5068" s="1"/>
  <c r="F50" i="5068"/>
  <c r="F100" i="5068"/>
  <c r="H100" i="5068" s="1"/>
  <c r="H159" i="5068"/>
  <c r="F55" i="5068"/>
  <c r="F53" i="5068"/>
  <c r="H53" i="5068" s="1"/>
  <c r="F170" i="5068"/>
  <c r="F36" i="5068"/>
  <c r="H36" i="5068"/>
  <c r="F172" i="5068"/>
  <c r="H172" i="5068"/>
  <c r="F101" i="5068"/>
  <c r="H101" i="5068" s="1"/>
  <c r="H37" i="5068"/>
  <c r="F37" i="5068"/>
  <c r="H173" i="5068"/>
  <c r="F173" i="5068"/>
  <c r="F174" i="5068"/>
  <c r="H174" i="5068"/>
  <c r="H41" i="5068"/>
  <c r="H176" i="5068"/>
  <c r="F176" i="5068"/>
  <c r="F73" i="5068"/>
  <c r="H73" i="5068"/>
  <c r="F80" i="5068"/>
  <c r="H80" i="5068" s="1"/>
  <c r="F133" i="5068"/>
  <c r="H133" i="5068" s="1"/>
  <c r="F82" i="5068"/>
  <c r="H82" i="5068" s="1"/>
  <c r="F78" i="5068"/>
  <c r="H78" i="5068" s="1"/>
  <c r="F86" i="5068"/>
  <c r="F77" i="5068"/>
  <c r="H77" i="5068" s="1"/>
  <c r="H171" i="5068"/>
  <c r="F171" i="5068"/>
  <c r="H50" i="5068"/>
  <c r="F87" i="5068"/>
  <c r="H87" i="5068" s="1"/>
  <c r="F81" i="5068"/>
  <c r="H81" i="5068" s="1"/>
  <c r="H56" i="5068"/>
  <c r="H179" i="5068"/>
  <c r="H39" i="5068"/>
  <c r="H184" i="5068"/>
  <c r="H227" i="5068"/>
  <c r="F231" i="5068"/>
  <c r="H15" i="5068"/>
  <c r="F163" i="5068"/>
  <c r="F60" i="5068"/>
  <c r="H35" i="5068"/>
  <c r="F47" i="5068"/>
  <c r="H192" i="5068"/>
  <c r="H213" i="5068"/>
  <c r="H94" i="5068"/>
  <c r="F24" i="5068"/>
  <c r="H170" i="5068"/>
  <c r="H141" i="5068"/>
  <c r="H140" i="5068"/>
  <c r="H75" i="5068"/>
  <c r="F22" i="5068"/>
  <c r="F48" i="5068"/>
  <c r="H13" i="5068"/>
  <c r="F98" i="5068"/>
  <c r="H40" i="5068"/>
  <c r="F20" i="5068"/>
  <c r="H155" i="5068"/>
  <c r="H57" i="5068"/>
  <c r="H175" i="5068"/>
  <c r="H216" i="5068"/>
  <c r="H212" i="5068"/>
  <c r="H205" i="5068"/>
  <c r="H86" i="5068"/>
  <c r="F25" i="5068"/>
  <c r="H5" i="5068"/>
  <c r="L1" i="5064" l="1"/>
</calcChain>
</file>

<file path=xl/sharedStrings.xml><?xml version="1.0" encoding="utf-8"?>
<sst xmlns="http://schemas.openxmlformats.org/spreadsheetml/2006/main" count="535" uniqueCount="332">
  <si>
    <t>Ⅱ．共通仮設費</t>
    <rPh sb="2" eb="4">
      <t>キョウツウ</t>
    </rPh>
    <rPh sb="4" eb="7">
      <t>カセツヒ</t>
    </rPh>
    <phoneticPr fontId="7"/>
  </si>
  <si>
    <t>Ⅱ－計</t>
    <rPh sb="2" eb="3">
      <t>ケイ</t>
    </rPh>
    <phoneticPr fontId="7"/>
  </si>
  <si>
    <t>名　　            　称</t>
    <rPh sb="0" eb="1">
      <t>メイ</t>
    </rPh>
    <rPh sb="16" eb="17">
      <t>ショウ</t>
    </rPh>
    <phoneticPr fontId="7"/>
  </si>
  <si>
    <t>品　種</t>
    <rPh sb="0" eb="3">
      <t>ヒンシュ</t>
    </rPh>
    <phoneticPr fontId="7"/>
  </si>
  <si>
    <t>形　状 ・ 寸　法</t>
    <rPh sb="0" eb="3">
      <t>ケイジョウ</t>
    </rPh>
    <rPh sb="6" eb="9">
      <t>スンポウ</t>
    </rPh>
    <phoneticPr fontId="7"/>
  </si>
  <si>
    <t>員数入力</t>
    <rPh sb="0" eb="2">
      <t>インズウ</t>
    </rPh>
    <rPh sb="2" eb="4">
      <t>ニュウリョク</t>
    </rPh>
    <phoneticPr fontId="7"/>
  </si>
  <si>
    <t>員　       数</t>
    <rPh sb="0" eb="1">
      <t>イン</t>
    </rPh>
    <rPh sb="9" eb="10">
      <t>カズ</t>
    </rPh>
    <phoneticPr fontId="7"/>
  </si>
  <si>
    <t>単位</t>
    <rPh sb="0" eb="2">
      <t>タンイ</t>
    </rPh>
    <phoneticPr fontId="7"/>
  </si>
  <si>
    <t>単　   価　(円)</t>
    <rPh sb="0" eb="1">
      <t>タン</t>
    </rPh>
    <rPh sb="5" eb="6">
      <t>アタイ</t>
    </rPh>
    <rPh sb="8" eb="9">
      <t>エン</t>
    </rPh>
    <phoneticPr fontId="7"/>
  </si>
  <si>
    <t>金　  額　(円)</t>
    <rPh sb="0" eb="1">
      <t>キン</t>
    </rPh>
    <rPh sb="4" eb="5">
      <t>ガク</t>
    </rPh>
    <rPh sb="7" eb="8">
      <t>エン</t>
    </rPh>
    <phoneticPr fontId="7"/>
  </si>
  <si>
    <t>備　　      　考</t>
    <rPh sb="0" eb="1">
      <t>ビ</t>
    </rPh>
    <rPh sb="10" eb="11">
      <t>コウ</t>
    </rPh>
    <phoneticPr fontId="7"/>
  </si>
  <si>
    <t>工種</t>
    <rPh sb="0" eb="1">
      <t>コウ</t>
    </rPh>
    <rPh sb="1" eb="2">
      <t>シュ</t>
    </rPh>
    <phoneticPr fontId="7"/>
  </si>
  <si>
    <t>課長</t>
    <rPh sb="0" eb="2">
      <t>カチョウ</t>
    </rPh>
    <phoneticPr fontId="7"/>
  </si>
  <si>
    <t>工事番号</t>
    <rPh sb="0" eb="2">
      <t>コウジ</t>
    </rPh>
    <rPh sb="2" eb="4">
      <t>バンゴウ</t>
    </rPh>
    <phoneticPr fontId="7"/>
  </si>
  <si>
    <t>年度</t>
    <rPh sb="0" eb="2">
      <t>ネンド</t>
    </rPh>
    <phoneticPr fontId="7"/>
  </si>
  <si>
    <t>作成年月日</t>
    <rPh sb="0" eb="2">
      <t>サクセイ</t>
    </rPh>
    <rPh sb="2" eb="5">
      <t>ネンガッピ</t>
    </rPh>
    <phoneticPr fontId="7"/>
  </si>
  <si>
    <t>工事名</t>
    <rPh sb="0" eb="3">
      <t>コウジメイ</t>
    </rPh>
    <phoneticPr fontId="7"/>
  </si>
  <si>
    <t>工 事 概 要</t>
    <rPh sb="0" eb="3">
      <t>コウジ</t>
    </rPh>
    <rPh sb="4" eb="7">
      <t>ガイヨウ</t>
    </rPh>
    <phoneticPr fontId="7"/>
  </si>
  <si>
    <t>施工位置</t>
    <rPh sb="0" eb="2">
      <t>セコウ</t>
    </rPh>
    <rPh sb="2" eb="4">
      <t>イチ</t>
    </rPh>
    <phoneticPr fontId="7"/>
  </si>
  <si>
    <t>設計金額</t>
    <rPh sb="0" eb="2">
      <t>セッケイ</t>
    </rPh>
    <rPh sb="2" eb="4">
      <t>キンガク</t>
    </rPh>
    <phoneticPr fontId="7"/>
  </si>
  <si>
    <t>財源区分</t>
    <rPh sb="0" eb="2">
      <t>ザイゲン</t>
    </rPh>
    <rPh sb="2" eb="4">
      <t>クブン</t>
    </rPh>
    <phoneticPr fontId="7"/>
  </si>
  <si>
    <t>施工期日</t>
    <rPh sb="0" eb="2">
      <t>セコウ</t>
    </rPh>
    <rPh sb="2" eb="4">
      <t>キジツ</t>
    </rPh>
    <phoneticPr fontId="7"/>
  </si>
  <si>
    <t>内　　　訳</t>
    <rPh sb="0" eb="1">
      <t>ウチ</t>
    </rPh>
    <rPh sb="4" eb="5">
      <t>ヤク</t>
    </rPh>
    <phoneticPr fontId="6"/>
  </si>
  <si>
    <t>工事原価</t>
    <rPh sb="0" eb="2">
      <t>コウジ</t>
    </rPh>
    <rPh sb="2" eb="4">
      <t>ゲンカ</t>
    </rPh>
    <phoneticPr fontId="6"/>
  </si>
  <si>
    <t>工事価格</t>
    <rPh sb="0" eb="2">
      <t>コウジ</t>
    </rPh>
    <rPh sb="2" eb="4">
      <t>カカク</t>
    </rPh>
    <phoneticPr fontId="6"/>
  </si>
  <si>
    <t>式</t>
    <rPh sb="0" eb="1">
      <t>シキ</t>
    </rPh>
    <phoneticPr fontId="6"/>
  </si>
  <si>
    <t>直接工事費</t>
    <rPh sb="0" eb="2">
      <t>チョクセツ</t>
    </rPh>
    <rPh sb="2" eb="5">
      <t>コウジヒ</t>
    </rPh>
    <phoneticPr fontId="6"/>
  </si>
  <si>
    <t>Ⅱ　共通仮設工事</t>
    <rPh sb="2" eb="4">
      <t>キョウツウ</t>
    </rPh>
    <rPh sb="4" eb="6">
      <t>カセツ</t>
    </rPh>
    <rPh sb="6" eb="8">
      <t>コウジ</t>
    </rPh>
    <phoneticPr fontId="6"/>
  </si>
  <si>
    <t>Ⅰ　直接工事</t>
    <rPh sb="2" eb="4">
      <t>チョクセツ</t>
    </rPh>
    <rPh sb="4" eb="6">
      <t>コウジ</t>
    </rPh>
    <phoneticPr fontId="6"/>
  </si>
  <si>
    <t>純工事費</t>
    <rPh sb="0" eb="4">
      <t>ジュンコウジヒ</t>
    </rPh>
    <phoneticPr fontId="6"/>
  </si>
  <si>
    <t>式</t>
    <rPh sb="0" eb="1">
      <t>シキ</t>
    </rPh>
    <phoneticPr fontId="7"/>
  </si>
  <si>
    <t>副参事</t>
    <rPh sb="0" eb="3">
      <t>フクサンジ</t>
    </rPh>
    <phoneticPr fontId="7"/>
  </si>
  <si>
    <t>１－計</t>
    <rPh sb="2" eb="3">
      <t>ケイ</t>
    </rPh>
    <phoneticPr fontId="7"/>
  </si>
  <si>
    <t>２－計</t>
    <rPh sb="2" eb="3">
      <t>ケイ</t>
    </rPh>
    <phoneticPr fontId="7"/>
  </si>
  <si>
    <t>Ⅲ　現場管理費</t>
    <rPh sb="2" eb="4">
      <t>ゲンバ</t>
    </rPh>
    <rPh sb="4" eb="7">
      <t>カンリヒ</t>
    </rPh>
    <phoneticPr fontId="6"/>
  </si>
  <si>
    <t>工 事 費</t>
    <rPh sb="0" eb="1">
      <t>コウ</t>
    </rPh>
    <rPh sb="2" eb="3">
      <t>コト</t>
    </rPh>
    <rPh sb="4" eb="5">
      <t>ヒ</t>
    </rPh>
    <phoneticPr fontId="6"/>
  </si>
  <si>
    <t>６－計</t>
    <rPh sb="2" eb="3">
      <t>ケイ</t>
    </rPh>
    <phoneticPr fontId="7"/>
  </si>
  <si>
    <t>国土交通省公共建築工事
共通費積算基準による</t>
    <rPh sb="0" eb="2">
      <t>コクド</t>
    </rPh>
    <rPh sb="2" eb="5">
      <t>コウツウショウ</t>
    </rPh>
    <rPh sb="5" eb="7">
      <t>コウキョウ</t>
    </rPh>
    <rPh sb="7" eb="9">
      <t>ケンチク</t>
    </rPh>
    <rPh sb="9" eb="11">
      <t>コウジ</t>
    </rPh>
    <phoneticPr fontId="7"/>
  </si>
  <si>
    <t>㎡</t>
    <phoneticPr fontId="6"/>
  </si>
  <si>
    <t>㎡</t>
    <phoneticPr fontId="6"/>
  </si>
  <si>
    <t>㎡</t>
    <phoneticPr fontId="7"/>
  </si>
  <si>
    <t>m</t>
    <phoneticPr fontId="7"/>
  </si>
  <si>
    <t>　　　　　〃</t>
    <phoneticPr fontId="7"/>
  </si>
  <si>
    <t>m</t>
    <phoneticPr fontId="6"/>
  </si>
  <si>
    <t>箇所</t>
    <rPh sb="0" eb="2">
      <t>カショ</t>
    </rPh>
    <phoneticPr fontId="7"/>
  </si>
  <si>
    <t>担当リーダー</t>
    <rPh sb="0" eb="2">
      <t>タントウ</t>
    </rPh>
    <phoneticPr fontId="7"/>
  </si>
  <si>
    <t xml:space="preserve"> </t>
    <phoneticPr fontId="7"/>
  </si>
  <si>
    <t>　</t>
    <phoneticPr fontId="7"/>
  </si>
  <si>
    <t>箇所</t>
    <rPh sb="0" eb="2">
      <t>カショ</t>
    </rPh>
    <phoneticPr fontId="6"/>
  </si>
  <si>
    <t>ガラス・陶磁器くず</t>
    <rPh sb="4" eb="7">
      <t>トウジキ</t>
    </rPh>
    <phoneticPr fontId="7"/>
  </si>
  <si>
    <t>　　　　　〃</t>
    <phoneticPr fontId="6"/>
  </si>
  <si>
    <t>３－計</t>
    <rPh sb="2" eb="3">
      <t>ケイ</t>
    </rPh>
    <phoneticPr fontId="7"/>
  </si>
  <si>
    <t>４－計</t>
    <rPh sb="2" eb="3">
      <t>ケイ</t>
    </rPh>
    <phoneticPr fontId="7"/>
  </si>
  <si>
    <t>５－計</t>
    <rPh sb="2" eb="3">
      <t>ケイ</t>
    </rPh>
    <phoneticPr fontId="7"/>
  </si>
  <si>
    <t>t=9.0用　突付けタイプ</t>
    <rPh sb="5" eb="6">
      <t>ヨウ</t>
    </rPh>
    <rPh sb="7" eb="9">
      <t>ツキツ</t>
    </rPh>
    <phoneticPr fontId="6"/>
  </si>
  <si>
    <t>Ⅴ　各種負担金等</t>
    <rPh sb="2" eb="4">
      <t>カクシュ</t>
    </rPh>
    <rPh sb="4" eb="7">
      <t>フタンキン</t>
    </rPh>
    <rPh sb="7" eb="8">
      <t>トウ</t>
    </rPh>
    <phoneticPr fontId="6"/>
  </si>
  <si>
    <t>Ⅳ　一般管理費等</t>
    <rPh sb="2" eb="4">
      <t>イッパン</t>
    </rPh>
    <rPh sb="4" eb="7">
      <t>カンリヒ</t>
    </rPh>
    <rPh sb="7" eb="8">
      <t>トウ</t>
    </rPh>
    <phoneticPr fontId="6"/>
  </si>
  <si>
    <t>Ⅵ　消費税相当額</t>
    <rPh sb="2" eb="5">
      <t>ショウヒゼイ</t>
    </rPh>
    <rPh sb="5" eb="7">
      <t>ソウトウ</t>
    </rPh>
    <rPh sb="7" eb="8">
      <t>ガク</t>
    </rPh>
    <phoneticPr fontId="6"/>
  </si>
  <si>
    <t>金属類</t>
    <rPh sb="0" eb="2">
      <t>キンゾク</t>
    </rPh>
    <rPh sb="2" eb="3">
      <t>ルイ</t>
    </rPh>
    <phoneticPr fontId="7"/>
  </si>
  <si>
    <t>内訳明細</t>
    <rPh sb="0" eb="2">
      <t>ウチワケ</t>
    </rPh>
    <rPh sb="2" eb="4">
      <t>メイサイ</t>
    </rPh>
    <phoneticPr fontId="6"/>
  </si>
  <si>
    <t>最終処分
ガラス・陶磁器くず</t>
    <rPh sb="0" eb="2">
      <t>サイシュウ</t>
    </rPh>
    <rPh sb="2" eb="4">
      <t>ショブン</t>
    </rPh>
    <rPh sb="9" eb="12">
      <t>トウジキ</t>
    </rPh>
    <phoneticPr fontId="7"/>
  </si>
  <si>
    <t>Ⅴ．各種負担金等</t>
    <rPh sb="2" eb="4">
      <t>カクシュ</t>
    </rPh>
    <rPh sb="4" eb="7">
      <t>フタンキン</t>
    </rPh>
    <rPh sb="7" eb="8">
      <t>トウ</t>
    </rPh>
    <phoneticPr fontId="7"/>
  </si>
  <si>
    <t>Ⅴ－計</t>
    <rPh sb="2" eb="3">
      <t>ケイ</t>
    </rPh>
    <phoneticPr fontId="7"/>
  </si>
  <si>
    <t>19型 ＠300　直張り用</t>
    <rPh sb="2" eb="3">
      <t>カタ</t>
    </rPh>
    <rPh sb="9" eb="10">
      <t>チョク</t>
    </rPh>
    <rPh sb="10" eb="11">
      <t>バ</t>
    </rPh>
    <rPh sb="12" eb="13">
      <t>ヨウ</t>
    </rPh>
    <phoneticPr fontId="6"/>
  </si>
  <si>
    <t>㎡</t>
  </si>
  <si>
    <t>t</t>
    <phoneticPr fontId="7"/>
  </si>
  <si>
    <t>　〃</t>
    <phoneticPr fontId="6"/>
  </si>
  <si>
    <t>個</t>
    <rPh sb="0" eb="1">
      <t>コ</t>
    </rPh>
    <phoneticPr fontId="6"/>
  </si>
  <si>
    <t>　　　　　　　〃</t>
    <phoneticPr fontId="7"/>
  </si>
  <si>
    <t>　　解体材積込費</t>
    <rPh sb="2" eb="4">
      <t>カイタイ</t>
    </rPh>
    <rPh sb="4" eb="5">
      <t>ザイ</t>
    </rPh>
    <rPh sb="5" eb="7">
      <t>ツミコ</t>
    </rPh>
    <rPh sb="7" eb="8">
      <t>ヒ</t>
    </rPh>
    <phoneticPr fontId="7"/>
  </si>
  <si>
    <t>　　解体材運搬費</t>
    <rPh sb="2" eb="4">
      <t>カイタイ</t>
    </rPh>
    <rPh sb="4" eb="5">
      <t>ザイ</t>
    </rPh>
    <rPh sb="5" eb="7">
      <t>ウンパン</t>
    </rPh>
    <rPh sb="7" eb="8">
      <t>ヒ</t>
    </rPh>
    <phoneticPr fontId="7"/>
  </si>
  <si>
    <t>　　解体材処分費</t>
    <rPh sb="2" eb="4">
      <t>カイタイ</t>
    </rPh>
    <rPh sb="4" eb="5">
      <t>ザイ</t>
    </rPh>
    <rPh sb="5" eb="7">
      <t>ショブン</t>
    </rPh>
    <rPh sb="7" eb="8">
      <t>ヒ</t>
    </rPh>
    <phoneticPr fontId="7"/>
  </si>
  <si>
    <t>　　軽量鉄骨壁下地</t>
    <rPh sb="2" eb="4">
      <t>ケイリョウ</t>
    </rPh>
    <rPh sb="4" eb="6">
      <t>テッコツ</t>
    </rPh>
    <rPh sb="6" eb="7">
      <t>カベ</t>
    </rPh>
    <rPh sb="7" eb="9">
      <t>シタジ</t>
    </rPh>
    <phoneticPr fontId="7"/>
  </si>
  <si>
    <t>　　軽量鉄骨天井下地</t>
    <rPh sb="2" eb="4">
      <t>ケイリョウ</t>
    </rPh>
    <rPh sb="4" eb="6">
      <t>テッコツ</t>
    </rPh>
    <rPh sb="6" eb="8">
      <t>テンジョウ</t>
    </rPh>
    <rPh sb="8" eb="10">
      <t>シタジ</t>
    </rPh>
    <phoneticPr fontId="7"/>
  </si>
  <si>
    <t>設　　 計 　　書</t>
    <rPh sb="0" eb="1">
      <t>セツ</t>
    </rPh>
    <rPh sb="4" eb="5">
      <t>ケイ</t>
    </rPh>
    <rPh sb="8" eb="9">
      <t>ショ</t>
    </rPh>
    <phoneticPr fontId="7"/>
  </si>
  <si>
    <t>令和 ２ 年度</t>
    <rPh sb="0" eb="2">
      <t>レイワ</t>
    </rPh>
    <phoneticPr fontId="7"/>
  </si>
  <si>
    <t>主任監督員（職名）氏名</t>
    <rPh sb="0" eb="2">
      <t>シュニン</t>
    </rPh>
    <rPh sb="2" eb="4">
      <t>カントク</t>
    </rPh>
    <rPh sb="4" eb="5">
      <t>イン</t>
    </rPh>
    <rPh sb="6" eb="8">
      <t>ショクメイ</t>
    </rPh>
    <rPh sb="9" eb="10">
      <t>シ</t>
    </rPh>
    <rPh sb="10" eb="11">
      <t>メイ</t>
    </rPh>
    <phoneticPr fontId="7"/>
  </si>
  <si>
    <t>工事監督員（職名）氏名</t>
    <rPh sb="0" eb="2">
      <t>コウジ</t>
    </rPh>
    <rPh sb="2" eb="4">
      <t>カントク</t>
    </rPh>
    <rPh sb="4" eb="5">
      <t>イン</t>
    </rPh>
    <rPh sb="6" eb="8">
      <t>ショクメイ</t>
    </rPh>
    <rPh sb="9" eb="10">
      <t>シ</t>
    </rPh>
    <rPh sb="10" eb="11">
      <t>メイ</t>
    </rPh>
    <phoneticPr fontId="7"/>
  </si>
  <si>
    <r>
      <t>m</t>
    </r>
    <r>
      <rPr>
        <vertAlign val="superscript"/>
        <sz val="10"/>
        <rFont val="ＭＳ Ｐゴシック"/>
        <family val="3"/>
        <charset val="128"/>
      </rPr>
      <t>3</t>
    </r>
    <phoneticPr fontId="7"/>
  </si>
  <si>
    <r>
      <t>m</t>
    </r>
    <r>
      <rPr>
        <vertAlign val="superscript"/>
        <sz val="10"/>
        <rFont val="ＭＳ Ｐゴシック"/>
        <family val="3"/>
        <charset val="128"/>
      </rPr>
      <t>3</t>
    </r>
    <phoneticPr fontId="7"/>
  </si>
  <si>
    <t>　　外部足場</t>
    <rPh sb="2" eb="4">
      <t>ガイブ</t>
    </rPh>
    <rPh sb="4" eb="6">
      <t>アシバ</t>
    </rPh>
    <phoneticPr fontId="7"/>
  </si>
  <si>
    <t>　　共通仮設費</t>
    <rPh sb="2" eb="4">
      <t>キョウツウ</t>
    </rPh>
    <rPh sb="4" eb="6">
      <t>カセツ</t>
    </rPh>
    <rPh sb="6" eb="7">
      <t>ヒ</t>
    </rPh>
    <phoneticPr fontId="7"/>
  </si>
  <si>
    <t>　　産業廃棄物税</t>
    <rPh sb="2" eb="4">
      <t>サンギョウ</t>
    </rPh>
    <rPh sb="4" eb="7">
      <t>ハイキブツ</t>
    </rPh>
    <rPh sb="7" eb="8">
      <t>ゼイ</t>
    </rPh>
    <phoneticPr fontId="7"/>
  </si>
  <si>
    <t>　　有価物（スクラップ）</t>
    <rPh sb="2" eb="5">
      <t>ユウカブツ</t>
    </rPh>
    <phoneticPr fontId="6"/>
  </si>
  <si>
    <t>秋田市大町一丁目３番３０号</t>
    <rPh sb="0" eb="3">
      <t>アキタシ</t>
    </rPh>
    <rPh sb="3" eb="5">
      <t>オオマチ</t>
    </rPh>
    <rPh sb="5" eb="8">
      <t>イチチョウメ</t>
    </rPh>
    <rPh sb="9" eb="10">
      <t>バン</t>
    </rPh>
    <rPh sb="12" eb="13">
      <t>ゴウ</t>
    </rPh>
    <phoneticPr fontId="7"/>
  </si>
  <si>
    <t>国　補 　 ・ 　県　補　 ・ （市　単）</t>
    <rPh sb="0" eb="1">
      <t>コク</t>
    </rPh>
    <rPh sb="2" eb="3">
      <t>ホ</t>
    </rPh>
    <rPh sb="9" eb="10">
      <t>ケン</t>
    </rPh>
    <rPh sb="11" eb="12">
      <t>ホ</t>
    </rPh>
    <rPh sb="17" eb="18">
      <t>シ</t>
    </rPh>
    <rPh sb="19" eb="20">
      <t>タン</t>
    </rPh>
    <phoneticPr fontId="7"/>
  </si>
  <si>
    <t>　○施設概要</t>
    <rPh sb="2" eb="4">
      <t>シセツ</t>
    </rPh>
    <rPh sb="4" eb="6">
      <t>ガイヨウ</t>
    </rPh>
    <phoneticPr fontId="7"/>
  </si>
  <si>
    <t>　　構造規模：鉄骨造　５階建て</t>
    <rPh sb="7" eb="10">
      <t>テッコツゾウ</t>
    </rPh>
    <phoneticPr fontId="6"/>
  </si>
  <si>
    <t xml:space="preserve"> ○改修概要</t>
    <rPh sb="2" eb="4">
      <t>カイシュウ</t>
    </rPh>
    <rPh sb="4" eb="6">
      <t>ガイヨウ</t>
    </rPh>
    <phoneticPr fontId="7"/>
  </si>
  <si>
    <t>２　準備工事</t>
    <rPh sb="2" eb="4">
      <t>ジュンビ</t>
    </rPh>
    <phoneticPr fontId="6"/>
  </si>
  <si>
    <t>６　塗装工事</t>
    <phoneticPr fontId="6"/>
  </si>
  <si>
    <t>Ⅰ－計</t>
    <rPh sb="2" eb="3">
      <t>ケイ</t>
    </rPh>
    <phoneticPr fontId="7"/>
  </si>
  <si>
    <t>W=600</t>
    <phoneticPr fontId="7"/>
  </si>
  <si>
    <t>　　外壁事前調査費</t>
    <rPh sb="2" eb="4">
      <t>ガイヘキ</t>
    </rPh>
    <rPh sb="4" eb="6">
      <t>ジゼン</t>
    </rPh>
    <rPh sb="6" eb="9">
      <t>チョウサヒ</t>
    </rPh>
    <phoneticPr fontId="7"/>
  </si>
  <si>
    <t>報告書共</t>
    <rPh sb="0" eb="3">
      <t>ホウコクショ</t>
    </rPh>
    <rPh sb="3" eb="4">
      <t>トモ</t>
    </rPh>
    <phoneticPr fontId="7"/>
  </si>
  <si>
    <t>㎡</t>
    <phoneticPr fontId="7"/>
  </si>
  <si>
    <t>＜外装＞</t>
    <rPh sb="1" eb="3">
      <t>ガイソウ</t>
    </rPh>
    <phoneticPr fontId="6"/>
  </si>
  <si>
    <t>＜内装＞</t>
    <rPh sb="1" eb="3">
      <t>ナイソウ</t>
    </rPh>
    <phoneticPr fontId="6"/>
  </si>
  <si>
    <t>t=65</t>
    <phoneticPr fontId="6"/>
  </si>
  <si>
    <t>　　壁　石膏ボード撤去</t>
    <rPh sb="2" eb="3">
      <t>カベ</t>
    </rPh>
    <rPh sb="4" eb="6">
      <t>セッコウ</t>
    </rPh>
    <rPh sb="9" eb="11">
      <t>テッキョ</t>
    </rPh>
    <phoneticPr fontId="7"/>
  </si>
  <si>
    <t>　　壁　グラスウール撤去</t>
    <rPh sb="2" eb="3">
      <t>カベ</t>
    </rPh>
    <rPh sb="10" eb="12">
      <t>テッキョ</t>
    </rPh>
    <phoneticPr fontId="6"/>
  </si>
  <si>
    <t>＜積込運搬処分費＞</t>
    <rPh sb="1" eb="3">
      <t>ツミコ</t>
    </rPh>
    <rPh sb="3" eb="5">
      <t>ウンパン</t>
    </rPh>
    <rPh sb="5" eb="7">
      <t>ショブン</t>
    </rPh>
    <rPh sb="7" eb="8">
      <t>ヒ</t>
    </rPh>
    <phoneticPr fontId="7"/>
  </si>
  <si>
    <t>　　押出成形セメント板</t>
    <rPh sb="2" eb="4">
      <t>オシダシ</t>
    </rPh>
    <rPh sb="4" eb="6">
      <t>セイケイ</t>
    </rPh>
    <rPh sb="10" eb="11">
      <t>バン</t>
    </rPh>
    <phoneticPr fontId="7"/>
  </si>
  <si>
    <t>t=60　無塗装</t>
    <rPh sb="5" eb="8">
      <t>ムトソウ</t>
    </rPh>
    <phoneticPr fontId="6"/>
  </si>
  <si>
    <t>アスロックフラットパネル同等品</t>
    <rPh sb="12" eb="15">
      <t>ドウトウヒン</t>
    </rPh>
    <phoneticPr fontId="6"/>
  </si>
  <si>
    <t>m</t>
    <phoneticPr fontId="6"/>
  </si>
  <si>
    <t>m</t>
    <phoneticPr fontId="6"/>
  </si>
  <si>
    <t>３　外装工事</t>
    <rPh sb="2" eb="4">
      <t>ガイソウ</t>
    </rPh>
    <phoneticPr fontId="6"/>
  </si>
  <si>
    <t>４　内装工事</t>
    <rPh sb="2" eb="4">
      <t>ナイソウ</t>
    </rPh>
    <phoneticPr fontId="6"/>
  </si>
  <si>
    <t>５　防水工事</t>
    <rPh sb="2" eb="4">
      <t>ボウスイ</t>
    </rPh>
    <phoneticPr fontId="6"/>
  </si>
  <si>
    <t>＜押出成形セメント板＞</t>
    <rPh sb="1" eb="3">
      <t>オシダシ</t>
    </rPh>
    <rPh sb="3" eb="5">
      <t>セイケイ</t>
    </rPh>
    <rPh sb="9" eb="10">
      <t>イタ</t>
    </rPh>
    <phoneticPr fontId="7"/>
  </si>
  <si>
    <t>㎡</t>
    <phoneticPr fontId="6"/>
  </si>
  <si>
    <t>　　サッシ廻りシーリング撤去</t>
    <rPh sb="5" eb="6">
      <t>マワ</t>
    </rPh>
    <rPh sb="12" eb="14">
      <t>テッキョ</t>
    </rPh>
    <phoneticPr fontId="7"/>
  </si>
  <si>
    <t>　　目地シーリング撤去</t>
    <rPh sb="2" eb="4">
      <t>メジ</t>
    </rPh>
    <rPh sb="9" eb="11">
      <t>テッキョ</t>
    </rPh>
    <phoneticPr fontId="7"/>
  </si>
  <si>
    <t>　　雑部シーリング撤去</t>
    <rPh sb="2" eb="3">
      <t>ザツ</t>
    </rPh>
    <rPh sb="3" eb="4">
      <t>ブ</t>
    </rPh>
    <rPh sb="9" eb="11">
      <t>テッキョ</t>
    </rPh>
    <phoneticPr fontId="7"/>
  </si>
  <si>
    <t>10×10</t>
    <phoneticPr fontId="7"/>
  </si>
  <si>
    <t>式</t>
    <rPh sb="0" eb="1">
      <t>シキ</t>
    </rPh>
    <phoneticPr fontId="1"/>
  </si>
  <si>
    <t>ＭＳ－２　１０×１０</t>
    <phoneticPr fontId="7"/>
  </si>
  <si>
    <t>換気フード等</t>
    <rPh sb="0" eb="2">
      <t>カンキ</t>
    </rPh>
    <rPh sb="5" eb="6">
      <t>トウ</t>
    </rPh>
    <phoneticPr fontId="4"/>
  </si>
  <si>
    <t>　　　〃　　（押出成形セメント板縦目地）</t>
    <rPh sb="7" eb="16">
      <t>オシダシセイケイセメントバン</t>
    </rPh>
    <rPh sb="16" eb="17">
      <t>タテ</t>
    </rPh>
    <rPh sb="17" eb="19">
      <t>メジ</t>
    </rPh>
    <phoneticPr fontId="7"/>
  </si>
  <si>
    <t>　　　〃　　（タイル目地）</t>
    <rPh sb="10" eb="12">
      <t>メジ</t>
    </rPh>
    <phoneticPr fontId="7"/>
  </si>
  <si>
    <t>ＭＳ－２　１５×１０</t>
    <phoneticPr fontId="7"/>
  </si>
  <si>
    <t>ＭＳ－２　１０×１０</t>
    <phoneticPr fontId="7"/>
  </si>
  <si>
    <t>m</t>
    <phoneticPr fontId="7"/>
  </si>
  <si>
    <t>　　サッシ周りシーリング充填</t>
    <rPh sb="5" eb="6">
      <t>マワ</t>
    </rPh>
    <rPh sb="12" eb="14">
      <t>ジュウテン</t>
    </rPh>
    <phoneticPr fontId="7"/>
  </si>
  <si>
    <t>　　雑部シーリング充填</t>
    <rPh sb="2" eb="3">
      <t>ザツ</t>
    </rPh>
    <rPh sb="3" eb="4">
      <t>ブ</t>
    </rPh>
    <rPh sb="9" eb="11">
      <t>ジュウテン</t>
    </rPh>
    <phoneticPr fontId="7"/>
  </si>
  <si>
    <t>　　サッシクリーニング</t>
    <phoneticPr fontId="7"/>
  </si>
  <si>
    <t>ガラス共　片面</t>
    <rPh sb="3" eb="4">
      <t>トモ</t>
    </rPh>
    <rPh sb="5" eb="7">
      <t>カタメン</t>
    </rPh>
    <phoneticPr fontId="7"/>
  </si>
  <si>
    <t>㎡</t>
    <phoneticPr fontId="1"/>
  </si>
  <si>
    <t>＜その他＞</t>
    <rPh sb="3" eb="4">
      <t>タ</t>
    </rPh>
    <phoneticPr fontId="7"/>
  </si>
  <si>
    <t>＜シーリング＞</t>
    <phoneticPr fontId="4"/>
  </si>
  <si>
    <t>＜防水＞</t>
    <rPh sb="1" eb="3">
      <t>ボウスイ</t>
    </rPh>
    <phoneticPr fontId="4"/>
  </si>
  <si>
    <t>　　アスファルト防水トップコート</t>
    <rPh sb="8" eb="10">
      <t>ボウスイ</t>
    </rPh>
    <phoneticPr fontId="4"/>
  </si>
  <si>
    <t>＜屋外階段＞</t>
    <rPh sb="1" eb="3">
      <t>オクガイ</t>
    </rPh>
    <rPh sb="3" eb="5">
      <t>カイダン</t>
    </rPh>
    <phoneticPr fontId="4"/>
  </si>
  <si>
    <t>　　運搬費</t>
    <rPh sb="2" eb="4">
      <t>ウンパン</t>
    </rPh>
    <rPh sb="4" eb="5">
      <t>ヒ</t>
    </rPh>
    <phoneticPr fontId="6"/>
  </si>
  <si>
    <t>　　副資材</t>
    <rPh sb="2" eb="5">
      <t>フクシザイ</t>
    </rPh>
    <phoneticPr fontId="7"/>
  </si>
  <si>
    <t>ロックウール共</t>
    <rPh sb="6" eb="7">
      <t>トモ</t>
    </rPh>
    <phoneticPr fontId="4"/>
  </si>
  <si>
    <t>１　直接仮設工事</t>
    <phoneticPr fontId="6"/>
  </si>
  <si>
    <t>　　　〃　　（アルミパネル部等）</t>
    <rPh sb="13" eb="14">
      <t>ブ</t>
    </rPh>
    <rPh sb="14" eb="15">
      <t>ナド</t>
    </rPh>
    <phoneticPr fontId="7"/>
  </si>
  <si>
    <t>　　目地シーリング充填
　　　　　　（押出成形セメント板横目地）</t>
    <rPh sb="19" eb="28">
      <t>オシダシセイケイセメントバン</t>
    </rPh>
    <rPh sb="28" eb="29">
      <t>ヨコ</t>
    </rPh>
    <rPh sb="29" eb="31">
      <t>メジ</t>
    </rPh>
    <phoneticPr fontId="7"/>
  </si>
  <si>
    <t>笠木下部含む</t>
    <rPh sb="2" eb="4">
      <t>カブ</t>
    </rPh>
    <rPh sb="4" eb="5">
      <t>フク</t>
    </rPh>
    <phoneticPr fontId="4"/>
  </si>
  <si>
    <t>　　安全費</t>
    <rPh sb="2" eb="4">
      <t>アンゼン</t>
    </rPh>
    <rPh sb="4" eb="5">
      <t>ヒ</t>
    </rPh>
    <phoneticPr fontId="7"/>
  </si>
  <si>
    <t>誘導員　１人　常時</t>
    <rPh sb="0" eb="3">
      <t>ユウドウイン</t>
    </rPh>
    <rPh sb="5" eb="6">
      <t>ニン</t>
    </rPh>
    <rPh sb="7" eb="9">
      <t>ジョウジ</t>
    </rPh>
    <phoneticPr fontId="7"/>
  </si>
  <si>
    <t>３ヶ月</t>
    <rPh sb="2" eb="3">
      <t>ゲツ</t>
    </rPh>
    <phoneticPr fontId="4"/>
  </si>
  <si>
    <t>　　仮囲い</t>
    <rPh sb="2" eb="3">
      <t>カリ</t>
    </rPh>
    <rPh sb="3" eb="4">
      <t>カコ</t>
    </rPh>
    <phoneticPr fontId="7"/>
  </si>
  <si>
    <t>A型バリケード</t>
    <rPh sb="1" eb="2">
      <t>ガタ</t>
    </rPh>
    <phoneticPr fontId="7"/>
  </si>
  <si>
    <t>３ヶ月</t>
    <rPh sb="2" eb="3">
      <t>ゲツ</t>
    </rPh>
    <phoneticPr fontId="6"/>
  </si>
  <si>
    <t>　　駐車場費</t>
    <rPh sb="2" eb="4">
      <t>チュウシャ</t>
    </rPh>
    <rPh sb="4" eb="5">
      <t>バ</t>
    </rPh>
    <rPh sb="5" eb="6">
      <t>ヒ</t>
    </rPh>
    <phoneticPr fontId="6"/>
  </si>
  <si>
    <t>　　屋根材取り外し・再設置</t>
    <rPh sb="2" eb="5">
      <t>ヤネザイ</t>
    </rPh>
    <rPh sb="5" eb="6">
      <t>ト</t>
    </rPh>
    <rPh sb="7" eb="8">
      <t>ハズ</t>
    </rPh>
    <rPh sb="10" eb="11">
      <t>サイ</t>
    </rPh>
    <rPh sb="11" eb="13">
      <t>セッチ</t>
    </rPh>
    <phoneticPr fontId="6"/>
  </si>
  <si>
    <t>アルミ骨組ポリカーボネート板
5,000×2,000程度</t>
    <rPh sb="3" eb="5">
      <t>ホネグ</t>
    </rPh>
    <rPh sb="13" eb="14">
      <t>バン</t>
    </rPh>
    <rPh sb="26" eb="28">
      <t>テイド</t>
    </rPh>
    <phoneticPr fontId="4"/>
  </si>
  <si>
    <t>　　養生整理清掃跡片付け</t>
    <rPh sb="4" eb="6">
      <t>セイリ</t>
    </rPh>
    <rPh sb="6" eb="8">
      <t>セイソウ</t>
    </rPh>
    <rPh sb="8" eb="9">
      <t>アト</t>
    </rPh>
    <rPh sb="9" eb="11">
      <t>カタツ</t>
    </rPh>
    <phoneticPr fontId="7"/>
  </si>
  <si>
    <t>外部</t>
    <rPh sb="0" eb="2">
      <t>ガイブ</t>
    </rPh>
    <phoneticPr fontId="4"/>
  </si>
  <si>
    <t>内部</t>
    <rPh sb="0" eb="2">
      <t>ナイブ</t>
    </rPh>
    <phoneticPr fontId="6"/>
  </si>
  <si>
    <t>内部　搬出入通路部分</t>
    <rPh sb="0" eb="2">
      <t>ナイブ</t>
    </rPh>
    <rPh sb="3" eb="6">
      <t>ハンシュツニュウ</t>
    </rPh>
    <rPh sb="6" eb="8">
      <t>ツウロ</t>
    </rPh>
    <rPh sb="8" eb="10">
      <t>ブブン</t>
    </rPh>
    <phoneticPr fontId="6"/>
  </si>
  <si>
    <t>　　墨出し</t>
    <rPh sb="2" eb="4">
      <t>スミダ</t>
    </rPh>
    <phoneticPr fontId="4"/>
  </si>
  <si>
    <t>外部・内部</t>
    <rPh sb="0" eb="2">
      <t>ガイブ</t>
    </rPh>
    <rPh sb="3" eb="5">
      <t>ナイブ</t>
    </rPh>
    <phoneticPr fontId="4"/>
  </si>
  <si>
    <t>タイル張り等</t>
    <rPh sb="3" eb="4">
      <t>ハ</t>
    </rPh>
    <rPh sb="5" eb="6">
      <t>トウ</t>
    </rPh>
    <phoneticPr fontId="4"/>
  </si>
  <si>
    <t>　　内部足場</t>
    <rPh sb="2" eb="4">
      <t>ナイブ</t>
    </rPh>
    <rPh sb="4" eb="6">
      <t>アシバ</t>
    </rPh>
    <phoneticPr fontId="4"/>
  </si>
  <si>
    <t>　　外壁タイル張</t>
    <rPh sb="2" eb="4">
      <t>ガイヘキ</t>
    </rPh>
    <rPh sb="7" eb="8">
      <t>バ</t>
    </rPh>
    <phoneticPr fontId="7"/>
  </si>
  <si>
    <t>　　ウレタンゴム系塗膜防水</t>
    <rPh sb="8" eb="9">
      <t>ケイ</t>
    </rPh>
    <rPh sb="9" eb="11">
      <t>トマク</t>
    </rPh>
    <rPh sb="11" eb="13">
      <t>ボウスイ</t>
    </rPh>
    <phoneticPr fontId="6"/>
  </si>
  <si>
    <t>シルバー</t>
    <phoneticPr fontId="4"/>
  </si>
  <si>
    <t>ウレタンゴム系塗膜防水（密着工法）
Ｘ－２</t>
    <rPh sb="6" eb="7">
      <t>ケイ</t>
    </rPh>
    <rPh sb="7" eb="9">
      <t>トマク</t>
    </rPh>
    <rPh sb="9" eb="11">
      <t>ボウスイ</t>
    </rPh>
    <rPh sb="12" eb="14">
      <t>ミッチャク</t>
    </rPh>
    <rPh sb="14" eb="16">
      <t>コウホウ</t>
    </rPh>
    <phoneticPr fontId="9"/>
  </si>
  <si>
    <t>15×10</t>
    <phoneticPr fontId="7"/>
  </si>
  <si>
    <t>　　　　〃</t>
    <phoneticPr fontId="4"/>
  </si>
  <si>
    <t>　　押出成形セメント板撤去</t>
    <rPh sb="2" eb="13">
      <t>オシダシセイケイセメントバンテッキョ</t>
    </rPh>
    <phoneticPr fontId="6"/>
  </si>
  <si>
    <t>　　壁タイル撤去</t>
    <rPh sb="2" eb="3">
      <t>カベ</t>
    </rPh>
    <rPh sb="6" eb="8">
      <t>テッキョ</t>
    </rPh>
    <phoneticPr fontId="6"/>
  </si>
  <si>
    <t>t=8.0　下地モルタル共</t>
    <rPh sb="6" eb="8">
      <t>シタジ</t>
    </rPh>
    <rPh sb="12" eb="13">
      <t>トモ</t>
    </rPh>
    <phoneticPr fontId="4"/>
  </si>
  <si>
    <t>　　壁　ビニルクロス撤去</t>
    <rPh sb="2" eb="3">
      <t>カベ</t>
    </rPh>
    <rPh sb="10" eb="12">
      <t>テッキョ</t>
    </rPh>
    <phoneticPr fontId="7"/>
  </si>
  <si>
    <t>t=12</t>
    <phoneticPr fontId="4"/>
  </si>
  <si>
    <t>　　壁　LGS65撤去</t>
    <rPh sb="2" eb="3">
      <t>カベ</t>
    </rPh>
    <rPh sb="9" eb="11">
      <t>テッキョ</t>
    </rPh>
    <phoneticPr fontId="6"/>
  </si>
  <si>
    <t>　　壁　ビニル巾木撤去</t>
    <rPh sb="2" eb="3">
      <t>カベ</t>
    </rPh>
    <rPh sb="7" eb="9">
      <t>ハバキ</t>
    </rPh>
    <rPh sb="9" eb="11">
      <t>テッキョ</t>
    </rPh>
    <phoneticPr fontId="6"/>
  </si>
  <si>
    <t>　　壁　木巾木撤去</t>
    <rPh sb="2" eb="3">
      <t>カベ</t>
    </rPh>
    <rPh sb="4" eb="5">
      <t>モク</t>
    </rPh>
    <rPh sb="5" eb="7">
      <t>ハバキ</t>
    </rPh>
    <rPh sb="7" eb="9">
      <t>テッキョ</t>
    </rPh>
    <phoneticPr fontId="6"/>
  </si>
  <si>
    <t>H=70　ささら共</t>
    <rPh sb="8" eb="9">
      <t>トモ</t>
    </rPh>
    <phoneticPr fontId="4"/>
  </si>
  <si>
    <t>　　天井　石膏ボード撤去</t>
    <rPh sb="2" eb="4">
      <t>テンジョウ</t>
    </rPh>
    <rPh sb="5" eb="7">
      <t>セッコウ</t>
    </rPh>
    <rPh sb="10" eb="12">
      <t>テッキョ</t>
    </rPh>
    <phoneticPr fontId="7"/>
  </si>
  <si>
    <t>t=9.0　塩ビ見切り材共</t>
    <rPh sb="6" eb="7">
      <t>エン</t>
    </rPh>
    <rPh sb="8" eb="10">
      <t>ミキ</t>
    </rPh>
    <rPh sb="11" eb="12">
      <t>ザイ</t>
    </rPh>
    <rPh sb="12" eb="13">
      <t>トモ</t>
    </rPh>
    <phoneticPr fontId="7"/>
  </si>
  <si>
    <t>　　天井　LGS19撤去</t>
    <rPh sb="2" eb="4">
      <t>テンジョウ</t>
    </rPh>
    <rPh sb="10" eb="12">
      <t>テッキョ</t>
    </rPh>
    <phoneticPr fontId="7"/>
  </si>
  <si>
    <t>　　天井　ビニルクロス撤去</t>
    <rPh sb="2" eb="4">
      <t>テンジョウ</t>
    </rPh>
    <rPh sb="11" eb="13">
      <t>テッキョ</t>
    </rPh>
    <phoneticPr fontId="7"/>
  </si>
  <si>
    <t>　　壁　グラスウールボード撤去</t>
    <rPh sb="2" eb="3">
      <t>カベ</t>
    </rPh>
    <rPh sb="13" eb="15">
      <t>テッキョ</t>
    </rPh>
    <phoneticPr fontId="6"/>
  </si>
  <si>
    <t>t=25</t>
    <phoneticPr fontId="4"/>
  </si>
  <si>
    <t>　　天井　グラスウールボード撤去</t>
    <rPh sb="2" eb="4">
      <t>テンジョウ</t>
    </rPh>
    <rPh sb="14" eb="16">
      <t>テッキョ</t>
    </rPh>
    <phoneticPr fontId="7"/>
  </si>
  <si>
    <t>　　床　フローリング撤去</t>
    <rPh sb="2" eb="3">
      <t>ユカ</t>
    </rPh>
    <rPh sb="10" eb="12">
      <t>テッキョ</t>
    </rPh>
    <phoneticPr fontId="4"/>
  </si>
  <si>
    <t>　　床　木床下地撤去</t>
    <rPh sb="2" eb="3">
      <t>ユカ</t>
    </rPh>
    <rPh sb="4" eb="5">
      <t>モク</t>
    </rPh>
    <rPh sb="5" eb="6">
      <t>ユカ</t>
    </rPh>
    <rPh sb="6" eb="8">
      <t>シタジ</t>
    </rPh>
    <rPh sb="8" eb="10">
      <t>テッキョ</t>
    </rPh>
    <phoneticPr fontId="4"/>
  </si>
  <si>
    <t>内外装材</t>
    <rPh sb="0" eb="3">
      <t>ナイガイソウ</t>
    </rPh>
    <rPh sb="3" eb="4">
      <t>ザイ</t>
    </rPh>
    <phoneticPr fontId="7"/>
  </si>
  <si>
    <t>最終処分
内外装材</t>
    <rPh sb="0" eb="2">
      <t>サイシュウ</t>
    </rPh>
    <rPh sb="2" eb="4">
      <t>ショブン</t>
    </rPh>
    <rPh sb="5" eb="8">
      <t>ナイガイソウ</t>
    </rPh>
    <rPh sb="8" eb="9">
      <t>ザイ</t>
    </rPh>
    <phoneticPr fontId="7"/>
  </si>
  <si>
    <t>t=12　畳寄せ、下地合板共</t>
    <rPh sb="5" eb="6">
      <t>タタミ</t>
    </rPh>
    <rPh sb="6" eb="7">
      <t>ヨ</t>
    </rPh>
    <rPh sb="9" eb="11">
      <t>シタジ</t>
    </rPh>
    <rPh sb="11" eb="13">
      <t>ゴウハン</t>
    </rPh>
    <rPh sb="13" eb="14">
      <t>トモ</t>
    </rPh>
    <phoneticPr fontId="4"/>
  </si>
  <si>
    <t>木材</t>
    <rPh sb="0" eb="2">
      <t>モクザイ</t>
    </rPh>
    <phoneticPr fontId="4"/>
  </si>
  <si>
    <t>中間処理
木材</t>
    <rPh sb="0" eb="2">
      <t>チュウカン</t>
    </rPh>
    <rPh sb="2" eb="4">
      <t>ショリ</t>
    </rPh>
    <rPh sb="5" eb="7">
      <t>モクザイ</t>
    </rPh>
    <phoneticPr fontId="4"/>
  </si>
  <si>
    <t>t=100</t>
    <phoneticPr fontId="4"/>
  </si>
  <si>
    <t>束立て</t>
    <rPh sb="0" eb="2">
      <t>ツカダ</t>
    </rPh>
    <phoneticPr fontId="4"/>
  </si>
  <si>
    <t>4t車</t>
    <rPh sb="2" eb="3">
      <t>シャ</t>
    </rPh>
    <phoneticPr fontId="1"/>
  </si>
  <si>
    <t>〃</t>
    <phoneticPr fontId="4"/>
  </si>
  <si>
    <t>＜床＞</t>
    <rPh sb="1" eb="2">
      <t>ユカ</t>
    </rPh>
    <phoneticPr fontId="7"/>
  </si>
  <si>
    <t>＜壁＞</t>
    <rPh sb="1" eb="2">
      <t>カベ</t>
    </rPh>
    <phoneticPr fontId="7"/>
  </si>
  <si>
    <t>＜天井＞</t>
    <rPh sb="1" eb="3">
      <t>テンジョウ</t>
    </rPh>
    <phoneticPr fontId="7"/>
  </si>
  <si>
    <t>　　グラスウール充填</t>
    <rPh sb="8" eb="10">
      <t>ジュウテン</t>
    </rPh>
    <phoneticPr fontId="7"/>
  </si>
  <si>
    <t>　　石膏ボード</t>
    <rPh sb="2" eb="4">
      <t>セッコウ</t>
    </rPh>
    <phoneticPr fontId="7"/>
  </si>
  <si>
    <t>　　ビニルクロス</t>
    <phoneticPr fontId="7"/>
  </si>
  <si>
    <t>　　ビニル巾木</t>
    <rPh sb="5" eb="7">
      <t>ハバキ</t>
    </rPh>
    <phoneticPr fontId="7"/>
  </si>
  <si>
    <t>　　木巾木</t>
    <rPh sb="2" eb="3">
      <t>モク</t>
    </rPh>
    <rPh sb="3" eb="5">
      <t>ハバキ</t>
    </rPh>
    <phoneticPr fontId="7"/>
  </si>
  <si>
    <t>t=9.5</t>
    <phoneticPr fontId="6"/>
  </si>
  <si>
    <t>　　塩ビ見切縁</t>
    <rPh sb="2" eb="3">
      <t>エン</t>
    </rPh>
    <rPh sb="4" eb="7">
      <t>ミキリブチ</t>
    </rPh>
    <rPh sb="6" eb="7">
      <t>フチ</t>
    </rPh>
    <phoneticPr fontId="7"/>
  </si>
  <si>
    <t>H=70</t>
    <phoneticPr fontId="4"/>
  </si>
  <si>
    <t>　　木床下地</t>
    <rPh sb="2" eb="3">
      <t>モク</t>
    </rPh>
    <rPh sb="3" eb="4">
      <t>ユカ</t>
    </rPh>
    <rPh sb="4" eb="6">
      <t>シタジ</t>
    </rPh>
    <phoneticPr fontId="4"/>
  </si>
  <si>
    <t>　　複合フローリング</t>
    <rPh sb="2" eb="4">
      <t>フクゴウ</t>
    </rPh>
    <phoneticPr fontId="4"/>
  </si>
  <si>
    <t>　　畳寄せ</t>
    <rPh sb="2" eb="4">
      <t>タタミヨ</t>
    </rPh>
    <phoneticPr fontId="4"/>
  </si>
  <si>
    <t>　　グラスウールボード</t>
    <phoneticPr fontId="7"/>
  </si>
  <si>
    <t>16k t=100</t>
    <phoneticPr fontId="6"/>
  </si>
  <si>
    <t>　　　　〃</t>
    <phoneticPr fontId="7"/>
  </si>
  <si>
    <t>ささら</t>
    <phoneticPr fontId="4"/>
  </si>
  <si>
    <t>材工共</t>
    <rPh sb="0" eb="1">
      <t>ザイ</t>
    </rPh>
    <rPh sb="1" eb="2">
      <t>コウ</t>
    </rPh>
    <rPh sb="2" eb="3">
      <t>トモ</t>
    </rPh>
    <phoneticPr fontId="4"/>
  </si>
  <si>
    <t>スタッド　Ｗ65＠300　直張り用</t>
    <rPh sb="13" eb="14">
      <t>チョク</t>
    </rPh>
    <rPh sb="14" eb="15">
      <t>バ</t>
    </rPh>
    <rPh sb="16" eb="17">
      <t>ヨウ</t>
    </rPh>
    <phoneticPr fontId="6"/>
  </si>
  <si>
    <t>t=12.5</t>
    <phoneticPr fontId="6"/>
  </si>
  <si>
    <t>素地ごしらえ共</t>
    <rPh sb="0" eb="2">
      <t>ソジ</t>
    </rPh>
    <rPh sb="6" eb="7">
      <t>トモ</t>
    </rPh>
    <phoneticPr fontId="4"/>
  </si>
  <si>
    <t>天然木化粧　t=12　塗装品</t>
    <rPh sb="0" eb="2">
      <t>テンネン</t>
    </rPh>
    <rPh sb="2" eb="3">
      <t>モク</t>
    </rPh>
    <rPh sb="3" eb="5">
      <t>ケショウ</t>
    </rPh>
    <rPh sb="11" eb="13">
      <t>トソウ</t>
    </rPh>
    <rPh sb="13" eb="14">
      <t>ヒン</t>
    </rPh>
    <phoneticPr fontId="4"/>
  </si>
  <si>
    <t>杉　上小節</t>
    <rPh sb="0" eb="1">
      <t>スギ</t>
    </rPh>
    <rPh sb="2" eb="3">
      <t>ジョウ</t>
    </rPh>
    <rPh sb="3" eb="5">
      <t>コブシ</t>
    </rPh>
    <phoneticPr fontId="4"/>
  </si>
  <si>
    <t>杉　束立床組　下地合板共</t>
    <rPh sb="0" eb="1">
      <t>スギ</t>
    </rPh>
    <rPh sb="2" eb="4">
      <t>ツカダ</t>
    </rPh>
    <rPh sb="4" eb="6">
      <t>ユカグ</t>
    </rPh>
    <rPh sb="7" eb="9">
      <t>シタジ</t>
    </rPh>
    <rPh sb="9" eb="11">
      <t>ゴウハン</t>
    </rPh>
    <rPh sb="11" eb="12">
      <t>トモ</t>
    </rPh>
    <phoneticPr fontId="4"/>
  </si>
  <si>
    <t>32k t=25　薄手ガラスクロス押さえ</t>
    <rPh sb="9" eb="11">
      <t>ウスデ</t>
    </rPh>
    <rPh sb="17" eb="18">
      <t>オ</t>
    </rPh>
    <phoneticPr fontId="4"/>
  </si>
  <si>
    <t>15～20MPa</t>
    <phoneticPr fontId="3"/>
  </si>
  <si>
    <t>m</t>
    <phoneticPr fontId="4"/>
  </si>
  <si>
    <t>　　さび固定剤塗布</t>
    <rPh sb="4" eb="6">
      <t>コテイ</t>
    </rPh>
    <rPh sb="6" eb="7">
      <t>ザイ</t>
    </rPh>
    <rPh sb="7" eb="9">
      <t>トフ</t>
    </rPh>
    <phoneticPr fontId="4"/>
  </si>
  <si>
    <t>変成エポキシ樹脂　全体の３割程度</t>
    <rPh sb="0" eb="2">
      <t>ヘンセイ</t>
    </rPh>
    <rPh sb="6" eb="8">
      <t>ジュシ</t>
    </rPh>
    <rPh sb="9" eb="11">
      <t>ゼンタイ</t>
    </rPh>
    <rPh sb="13" eb="14">
      <t>ワリ</t>
    </rPh>
    <rPh sb="14" eb="16">
      <t>テイド</t>
    </rPh>
    <phoneticPr fontId="3"/>
  </si>
  <si>
    <t>　　下地調整</t>
    <rPh sb="2" eb="4">
      <t>シタジ</t>
    </rPh>
    <rPh sb="4" eb="6">
      <t>チョウセイ</t>
    </rPh>
    <phoneticPr fontId="4"/>
  </si>
  <si>
    <t>　　ＤＰ塗装</t>
    <rPh sb="4" eb="5">
      <t>ソウ</t>
    </rPh>
    <phoneticPr fontId="4"/>
  </si>
  <si>
    <t>令和 ３ 年 １ 月 ２２ 日　ま　で</t>
    <rPh sb="0" eb="2">
      <t>レイワ</t>
    </rPh>
    <phoneticPr fontId="7"/>
  </si>
  <si>
    <t>内外装材撤去</t>
    <rPh sb="0" eb="3">
      <t>ナイガイソウ</t>
    </rPh>
    <rPh sb="3" eb="4">
      <t>ザイ</t>
    </rPh>
    <rPh sb="4" eb="6">
      <t>テッキョ</t>
    </rPh>
    <phoneticPr fontId="6"/>
  </si>
  <si>
    <t>＜外壁＞</t>
    <rPh sb="1" eb="3">
      <t>ガイヘキ</t>
    </rPh>
    <phoneticPr fontId="4"/>
  </si>
  <si>
    <t>＜内壁＞</t>
    <rPh sb="1" eb="3">
      <t>ナイヘキ</t>
    </rPh>
    <phoneticPr fontId="4"/>
  </si>
  <si>
    <t>　　高圧水洗浄</t>
    <rPh sb="2" eb="4">
      <t>コウアツ</t>
    </rPh>
    <rPh sb="4" eb="5">
      <t>スイ</t>
    </rPh>
    <rPh sb="5" eb="7">
      <t>センジョウ</t>
    </rPh>
    <phoneticPr fontId="3"/>
  </si>
  <si>
    <t>　　　〃　　ネット状シート養生</t>
    <rPh sb="9" eb="10">
      <t>ジョウ</t>
    </rPh>
    <rPh sb="13" eb="15">
      <t>ヨウジョウ</t>
    </rPh>
    <phoneticPr fontId="7"/>
  </si>
  <si>
    <t>　　　〃</t>
    <phoneticPr fontId="7"/>
  </si>
  <si>
    <t>　　　〃　　ブラケットはね出し</t>
    <rPh sb="13" eb="14">
      <t>ダ</t>
    </rPh>
    <phoneticPr fontId="7"/>
  </si>
  <si>
    <t>　　　〃　　階段仕上足場</t>
    <rPh sb="6" eb="8">
      <t>カイダン</t>
    </rPh>
    <rPh sb="8" eb="10">
      <t>シア</t>
    </rPh>
    <rPh sb="10" eb="12">
      <t>アシバ</t>
    </rPh>
    <phoneticPr fontId="7"/>
  </si>
  <si>
    <t>防炎Ⅰ類</t>
    <rPh sb="0" eb="2">
      <t>ボウエン</t>
    </rPh>
    <rPh sb="3" eb="4">
      <t>ルイ</t>
    </rPh>
    <phoneticPr fontId="1"/>
  </si>
  <si>
    <t>　　　〃　　場内小運搬費</t>
    <rPh sb="6" eb="8">
      <t>ジョウナイ</t>
    </rPh>
    <rPh sb="8" eb="9">
      <t>コ</t>
    </rPh>
    <rPh sb="9" eb="12">
      <t>ウンパンヒ</t>
    </rPh>
    <phoneticPr fontId="6"/>
  </si>
  <si>
    <t>くさび緊結式足場　W=900
（手すり先行方式）　H&lt;20m</t>
    <rPh sb="3" eb="5">
      <t>キンケツ</t>
    </rPh>
    <rPh sb="5" eb="6">
      <t>シキ</t>
    </rPh>
    <rPh sb="6" eb="8">
      <t>アシバ</t>
    </rPh>
    <rPh sb="16" eb="17">
      <t>テ</t>
    </rPh>
    <rPh sb="19" eb="21">
      <t>センコウ</t>
    </rPh>
    <rPh sb="21" eb="23">
      <t>ホウシキ</t>
    </rPh>
    <phoneticPr fontId="7"/>
  </si>
  <si>
    <t>くさび緊結式足場　W=350
（手すり先行方式）　H&lt;20m</t>
    <rPh sb="3" eb="5">
      <t>キンケツ</t>
    </rPh>
    <rPh sb="5" eb="6">
      <t>シキ</t>
    </rPh>
    <rPh sb="6" eb="8">
      <t>アシバ</t>
    </rPh>
    <rPh sb="16" eb="17">
      <t>テ</t>
    </rPh>
    <rPh sb="19" eb="21">
      <t>センコウ</t>
    </rPh>
    <rPh sb="21" eb="23">
      <t>ホウシキ</t>
    </rPh>
    <phoneticPr fontId="7"/>
  </si>
  <si>
    <t>くさび緊結式足場　W=900
（手すり先行方式）　H&lt;30m</t>
    <rPh sb="3" eb="5">
      <t>キンケツ</t>
    </rPh>
    <rPh sb="5" eb="6">
      <t>シキ</t>
    </rPh>
    <rPh sb="6" eb="8">
      <t>アシバ</t>
    </rPh>
    <rPh sb="16" eb="17">
      <t>テ</t>
    </rPh>
    <rPh sb="19" eb="21">
      <t>センコウ</t>
    </rPh>
    <rPh sb="21" eb="23">
      <t>ホウシキ</t>
    </rPh>
    <phoneticPr fontId="7"/>
  </si>
  <si>
    <t>くさび緊結式足場　W=350
（手すり先行方式）　H&lt;30m</t>
    <rPh sb="3" eb="5">
      <t>キンケツ</t>
    </rPh>
    <rPh sb="5" eb="6">
      <t>シキ</t>
    </rPh>
    <rPh sb="6" eb="8">
      <t>アシバ</t>
    </rPh>
    <rPh sb="16" eb="17">
      <t>テ</t>
    </rPh>
    <rPh sb="19" eb="21">
      <t>センコウ</t>
    </rPh>
    <rPh sb="21" eb="23">
      <t>ホウシキ</t>
    </rPh>
    <phoneticPr fontId="7"/>
  </si>
  <si>
    <t>３ヶ月　運搬費共</t>
    <rPh sb="4" eb="7">
      <t>ウンパンヒ</t>
    </rPh>
    <rPh sb="7" eb="8">
      <t>トモ</t>
    </rPh>
    <phoneticPr fontId="6"/>
  </si>
  <si>
    <t>脚立足場</t>
    <rPh sb="0" eb="2">
      <t>キャタツ</t>
    </rPh>
    <rPh sb="2" eb="4">
      <t>アシバ</t>
    </rPh>
    <phoneticPr fontId="1"/>
  </si>
  <si>
    <t>１ヶ月　運搬費共</t>
    <rPh sb="2" eb="3">
      <t>ゲツ</t>
    </rPh>
    <rPh sb="4" eb="7">
      <t>ウンパンヒ</t>
    </rPh>
    <rPh sb="7" eb="8">
      <t>トモ</t>
    </rPh>
    <phoneticPr fontId="1"/>
  </si>
  <si>
    <t>ＭＳ－２　１５×１０</t>
    <phoneticPr fontId="7"/>
  </si>
  <si>
    <t>　　壁下地修正</t>
    <rPh sb="2" eb="3">
      <t>カベ</t>
    </rPh>
    <rPh sb="3" eb="5">
      <t>シタジ</t>
    </rPh>
    <rPh sb="5" eb="7">
      <t>シュウセイ</t>
    </rPh>
    <phoneticPr fontId="4"/>
  </si>
  <si>
    <t>不陸調整</t>
    <rPh sb="0" eb="2">
      <t>フリク</t>
    </rPh>
    <rPh sb="2" eb="4">
      <t>チョウセイ</t>
    </rPh>
    <phoneticPr fontId="4"/>
  </si>
  <si>
    <t>取付・取り外し</t>
    <rPh sb="0" eb="2">
      <t>トリツ</t>
    </rPh>
    <rPh sb="3" eb="4">
      <t>ト</t>
    </rPh>
    <rPh sb="5" eb="6">
      <t>ハズ</t>
    </rPh>
    <phoneticPr fontId="4"/>
  </si>
  <si>
    <t>産業廃棄物税相当額等</t>
    <rPh sb="6" eb="9">
      <t>ソウトウガク</t>
    </rPh>
    <rPh sb="9" eb="10">
      <t>トウ</t>
    </rPh>
    <phoneticPr fontId="6"/>
  </si>
  <si>
    <t>　　電線防護費</t>
    <rPh sb="2" eb="4">
      <t>デンセン</t>
    </rPh>
    <rPh sb="4" eb="6">
      <t>ボウゴ</t>
    </rPh>
    <rPh sb="6" eb="7">
      <t>ヒ</t>
    </rPh>
    <phoneticPr fontId="6"/>
  </si>
  <si>
    <t>防護管工事費・ケーブル弛度調整工事費</t>
    <rPh sb="0" eb="2">
      <t>ボウゴ</t>
    </rPh>
    <rPh sb="2" eb="3">
      <t>カン</t>
    </rPh>
    <rPh sb="3" eb="6">
      <t>コウジヒ</t>
    </rPh>
    <phoneticPr fontId="4"/>
  </si>
  <si>
    <t>高圧線・変圧器移設費</t>
    <rPh sb="0" eb="3">
      <t>コウアツセン</t>
    </rPh>
    <rPh sb="4" eb="7">
      <t>ヘンアツキ</t>
    </rPh>
    <rPh sb="7" eb="9">
      <t>イセツ</t>
    </rPh>
    <rPh sb="9" eb="10">
      <t>ヒ</t>
    </rPh>
    <phoneticPr fontId="4"/>
  </si>
  <si>
    <t>　　外部シーリング打ち替え</t>
    <phoneticPr fontId="7"/>
  </si>
  <si>
    <t>　　外壁タイル張り替え　　</t>
    <phoneticPr fontId="7"/>
  </si>
  <si>
    <t>　　鉄骨屋外階段塗装</t>
    <rPh sb="2" eb="4">
      <t>テッコツ</t>
    </rPh>
    <rPh sb="4" eb="6">
      <t>オクガイ</t>
    </rPh>
    <rPh sb="6" eb="8">
      <t>カイダン</t>
    </rPh>
    <rPh sb="8" eb="10">
      <t>トソウ</t>
    </rPh>
    <phoneticPr fontId="7"/>
  </si>
  <si>
    <t>　　外壁押出成形セメント板一部貼り替え</t>
    <phoneticPr fontId="7"/>
  </si>
  <si>
    <t>　　外壁塗装（押出成形セメント板、カラーアルミ緑青板等）</t>
    <rPh sb="2" eb="4">
      <t>ガイヘキ</t>
    </rPh>
    <rPh sb="4" eb="6">
      <t>トソウ</t>
    </rPh>
    <rPh sb="7" eb="8">
      <t>オ</t>
    </rPh>
    <rPh sb="8" eb="9">
      <t>ダ</t>
    </rPh>
    <rPh sb="9" eb="11">
      <t>セイケイ</t>
    </rPh>
    <rPh sb="15" eb="16">
      <t>イタ</t>
    </rPh>
    <rPh sb="26" eb="27">
      <t>トウ</t>
    </rPh>
    <phoneticPr fontId="7"/>
  </si>
  <si>
    <t>　　電力諸工料</t>
    <rPh sb="2" eb="4">
      <t>デンリョク</t>
    </rPh>
    <rPh sb="4" eb="5">
      <t>ショ</t>
    </rPh>
    <rPh sb="5" eb="7">
      <t>コウリョウ</t>
    </rPh>
    <phoneticPr fontId="4"/>
  </si>
  <si>
    <t>　　電話諸工料</t>
    <rPh sb="2" eb="4">
      <t>デンワ</t>
    </rPh>
    <phoneticPr fontId="4"/>
  </si>
  <si>
    <t>防水形クラック補修材</t>
    <rPh sb="0" eb="2">
      <t>ボウスイ</t>
    </rPh>
    <rPh sb="2" eb="3">
      <t>ガタ</t>
    </rPh>
    <rPh sb="7" eb="9">
      <t>ホシュウ</t>
    </rPh>
    <rPh sb="9" eb="10">
      <t>ザイ</t>
    </rPh>
    <phoneticPr fontId="4"/>
  </si>
  <si>
    <t>＜天井＞</t>
    <rPh sb="1" eb="3">
      <t>テンジョウ</t>
    </rPh>
    <phoneticPr fontId="4"/>
  </si>
  <si>
    <t>　　ＥＰ塗装</t>
    <rPh sb="4" eb="5">
      <t>ソウ</t>
    </rPh>
    <phoneticPr fontId="4"/>
  </si>
  <si>
    <t>シーリング等</t>
    <rPh sb="5" eb="6">
      <t>トウ</t>
    </rPh>
    <phoneticPr fontId="6"/>
  </si>
  <si>
    <t>　　天井　ボード撤去</t>
    <rPh sb="2" eb="4">
      <t>テンジョウ</t>
    </rPh>
    <rPh sb="8" eb="10">
      <t>テッキョ</t>
    </rPh>
    <phoneticPr fontId="7"/>
  </si>
  <si>
    <t>25型 ＠360　下地張り用</t>
    <rPh sb="2" eb="3">
      <t>カタ</t>
    </rPh>
    <rPh sb="9" eb="11">
      <t>シタジ</t>
    </rPh>
    <rPh sb="11" eb="12">
      <t>バ</t>
    </rPh>
    <rPh sb="13" eb="14">
      <t>ヨウ</t>
    </rPh>
    <phoneticPr fontId="6"/>
  </si>
  <si>
    <t>　　ロックウール吸音板</t>
    <phoneticPr fontId="4"/>
  </si>
  <si>
    <t>t=15　耐水石膏ボードt=9.5下地張り共</t>
    <rPh sb="17" eb="19">
      <t>シタジ</t>
    </rPh>
    <rPh sb="19" eb="20">
      <t>バ</t>
    </rPh>
    <rPh sb="21" eb="22">
      <t>トモ</t>
    </rPh>
    <phoneticPr fontId="4"/>
  </si>
  <si>
    <t>　　アルミ見切縁</t>
    <rPh sb="5" eb="7">
      <t>ミキ</t>
    </rPh>
    <rPh sb="7" eb="8">
      <t>フチ</t>
    </rPh>
    <phoneticPr fontId="4"/>
  </si>
  <si>
    <t>石膏ボードt=9.0＋ロックウール吸音板
アルミ見切縁共</t>
    <rPh sb="0" eb="2">
      <t>セッコウ</t>
    </rPh>
    <rPh sb="17" eb="20">
      <t>キュウオンバン</t>
    </rPh>
    <rPh sb="24" eb="26">
      <t>ミキ</t>
    </rPh>
    <rPh sb="26" eb="27">
      <t>フチ</t>
    </rPh>
    <rPh sb="27" eb="28">
      <t>トモ</t>
    </rPh>
    <phoneticPr fontId="7"/>
  </si>
  <si>
    <t>　〃</t>
    <phoneticPr fontId="6"/>
  </si>
  <si>
    <t>　　天井　LGS25撤去</t>
    <rPh sb="2" eb="4">
      <t>テンジョウ</t>
    </rPh>
    <rPh sb="10" eb="12">
      <t>テッキョ</t>
    </rPh>
    <phoneticPr fontId="7"/>
  </si>
  <si>
    <t>ＬＩＸＩＬ　フェディーレ　６００角
HI-TAK工法　程度</t>
    <rPh sb="16" eb="17">
      <t>カク</t>
    </rPh>
    <rPh sb="24" eb="26">
      <t>コウホウ</t>
    </rPh>
    <rPh sb="27" eb="29">
      <t>テイド</t>
    </rPh>
    <phoneticPr fontId="7"/>
  </si>
  <si>
    <t>アンカー、接着剤等</t>
    <rPh sb="5" eb="8">
      <t>セッチャクザイ</t>
    </rPh>
    <rPh sb="8" eb="9">
      <t>トウ</t>
    </rPh>
    <phoneticPr fontId="4"/>
  </si>
  <si>
    <t>＜タイル＞</t>
    <phoneticPr fontId="7"/>
  </si>
  <si>
    <t>７　その他工事</t>
    <rPh sb="4" eb="5">
      <t>タ</t>
    </rPh>
    <rPh sb="5" eb="7">
      <t>コウジ</t>
    </rPh>
    <phoneticPr fontId="4"/>
  </si>
  <si>
    <t>７－計</t>
    <rPh sb="2" eb="3">
      <t>ケイ</t>
    </rPh>
    <phoneticPr fontId="7"/>
  </si>
  <si>
    <t>＜機械設備＞</t>
    <rPh sb="1" eb="3">
      <t>キカイ</t>
    </rPh>
    <rPh sb="3" eb="5">
      <t>セツビ</t>
    </rPh>
    <phoneticPr fontId="4"/>
  </si>
  <si>
    <t>＜電気設備＞</t>
    <rPh sb="1" eb="3">
      <t>デンキ</t>
    </rPh>
    <rPh sb="3" eb="5">
      <t>セツビ</t>
    </rPh>
    <phoneticPr fontId="4"/>
  </si>
  <si>
    <t>サーモスタット収容箱</t>
    <rPh sb="7" eb="9">
      <t>シュウヨウ</t>
    </rPh>
    <rPh sb="9" eb="10">
      <t>バコ</t>
    </rPh>
    <phoneticPr fontId="3"/>
  </si>
  <si>
    <t>樹脂製　屋外型</t>
    <rPh sb="0" eb="3">
      <t>ジュシセイ</t>
    </rPh>
    <rPh sb="4" eb="7">
      <t>オクガイガタ</t>
    </rPh>
    <phoneticPr fontId="3"/>
  </si>
  <si>
    <t>　　サーモスタット収容箱</t>
    <rPh sb="9" eb="11">
      <t>シュウヨウ</t>
    </rPh>
    <rPh sb="11" eb="12">
      <t>バコ</t>
    </rPh>
    <phoneticPr fontId="3"/>
  </si>
  <si>
    <t>　　サーモスタット</t>
    <phoneticPr fontId="4"/>
  </si>
  <si>
    <t>　　機器撤去費</t>
    <rPh sb="2" eb="4">
      <t>キキ</t>
    </rPh>
    <rPh sb="4" eb="6">
      <t>テッキョ</t>
    </rPh>
    <rPh sb="6" eb="7">
      <t>ヒ</t>
    </rPh>
    <phoneticPr fontId="3"/>
  </si>
  <si>
    <t>台</t>
    <rPh sb="0" eb="1">
      <t>ダイ</t>
    </rPh>
    <phoneticPr fontId="7"/>
  </si>
  <si>
    <t>個</t>
    <rPh sb="0" eb="1">
      <t>コ</t>
    </rPh>
    <phoneticPr fontId="7"/>
  </si>
  <si>
    <t>貫通部処理、養生共</t>
    <rPh sb="0" eb="2">
      <t>カンツウ</t>
    </rPh>
    <rPh sb="2" eb="3">
      <t>ブ</t>
    </rPh>
    <rPh sb="3" eb="5">
      <t>ショリ</t>
    </rPh>
    <rPh sb="6" eb="8">
      <t>ヨウジョウ</t>
    </rPh>
    <rPh sb="8" eb="9">
      <t>トモ</t>
    </rPh>
    <phoneticPr fontId="6"/>
  </si>
  <si>
    <t>風量：888ｍ3/h、羽根径：25cm
付属品：電動式ｼｬｯﾀｰ、不燃枠</t>
    <rPh sb="0" eb="2">
      <t>フウリョウ</t>
    </rPh>
    <rPh sb="11" eb="13">
      <t>ハネ</t>
    </rPh>
    <rPh sb="13" eb="14">
      <t>ケイ</t>
    </rPh>
    <rPh sb="20" eb="23">
      <t>フゾクヒン</t>
    </rPh>
    <rPh sb="24" eb="27">
      <t>デンドウシキ</t>
    </rPh>
    <rPh sb="33" eb="35">
      <t>フネン</t>
    </rPh>
    <rPh sb="35" eb="36">
      <t>ワク</t>
    </rPh>
    <phoneticPr fontId="6"/>
  </si>
  <si>
    <t>露出形</t>
    <rPh sb="0" eb="2">
      <t>ロシュツ</t>
    </rPh>
    <rPh sb="2" eb="3">
      <t>カタ</t>
    </rPh>
    <phoneticPr fontId="6"/>
  </si>
  <si>
    <t>羽根径：25cm、SUS製、防虫網付</t>
    <rPh sb="0" eb="2">
      <t>ハネ</t>
    </rPh>
    <rPh sb="2" eb="3">
      <t>ケイ</t>
    </rPh>
    <rPh sb="12" eb="13">
      <t>セイ</t>
    </rPh>
    <rPh sb="14" eb="15">
      <t>ボウ</t>
    </rPh>
    <rPh sb="15" eb="16">
      <t>チュウ</t>
    </rPh>
    <rPh sb="16" eb="17">
      <t>アミ</t>
    </rPh>
    <rPh sb="17" eb="18">
      <t>ツキ</t>
    </rPh>
    <phoneticPr fontId="6"/>
  </si>
  <si>
    <t>ウェザーカバー共</t>
    <rPh sb="7" eb="8">
      <t>トモ</t>
    </rPh>
    <phoneticPr fontId="6"/>
  </si>
  <si>
    <t>　　FF式暖房機用給排気筒調整費</t>
    <rPh sb="4" eb="5">
      <t>シキ</t>
    </rPh>
    <rPh sb="5" eb="8">
      <t>ダンボウキ</t>
    </rPh>
    <rPh sb="8" eb="9">
      <t>ヨウ</t>
    </rPh>
    <rPh sb="9" eb="12">
      <t>キュウハイキ</t>
    </rPh>
    <rPh sb="12" eb="13">
      <t>トウ</t>
    </rPh>
    <rPh sb="13" eb="15">
      <t>チョウセイ</t>
    </rPh>
    <rPh sb="15" eb="16">
      <t>ヒ</t>
    </rPh>
    <phoneticPr fontId="6"/>
  </si>
  <si>
    <t>　　温度スイッチ</t>
    <rPh sb="2" eb="4">
      <t>オンド</t>
    </rPh>
    <phoneticPr fontId="6"/>
  </si>
  <si>
    <t>　　ウェザーカバー</t>
    <phoneticPr fontId="4"/>
  </si>
  <si>
    <t>　　機器取付費</t>
    <rPh sb="2" eb="4">
      <t>キキ</t>
    </rPh>
    <rPh sb="4" eb="6">
      <t>トリツケ</t>
    </rPh>
    <rPh sb="6" eb="7">
      <t>ヒ</t>
    </rPh>
    <phoneticPr fontId="6"/>
  </si>
  <si>
    <t>　　機器撤去費</t>
    <rPh sb="2" eb="4">
      <t>キキ</t>
    </rPh>
    <rPh sb="4" eb="6">
      <t>テッキョ</t>
    </rPh>
    <rPh sb="6" eb="7">
      <t>ヒ</t>
    </rPh>
    <phoneticPr fontId="6"/>
  </si>
  <si>
    <t>　　有圧換気扇(FE-1)</t>
    <rPh sb="2" eb="4">
      <t>ユウアツ</t>
    </rPh>
    <rPh sb="4" eb="7">
      <t>カンキセン</t>
    </rPh>
    <phoneticPr fontId="6"/>
  </si>
  <si>
    <t>組</t>
    <rPh sb="0" eb="1">
      <t>クミ</t>
    </rPh>
    <phoneticPr fontId="6"/>
  </si>
  <si>
    <t>参考型番：EX-25EMP8</t>
    <rPh sb="0" eb="4">
      <t>サンコウカタバン</t>
    </rPh>
    <phoneticPr fontId="6"/>
  </si>
  <si>
    <t>参考型番：P-03CT</t>
    <rPh sb="0" eb="2">
      <t>サンコウ</t>
    </rPh>
    <rPh sb="2" eb="4">
      <t>カタバン</t>
    </rPh>
    <phoneticPr fontId="6"/>
  </si>
  <si>
    <t>参考型番：P-25CVSD5</t>
    <rPh sb="0" eb="2">
      <t>サンコウ</t>
    </rPh>
    <rPh sb="2" eb="4">
      <t>カタバン</t>
    </rPh>
    <phoneticPr fontId="6"/>
  </si>
  <si>
    <t>塗替え　押出成形セメント板
Ａ－１種　フッ素樹脂系　下・中・上塗り</t>
    <rPh sb="0" eb="1">
      <t>ヌ</t>
    </rPh>
    <rPh sb="1" eb="2">
      <t>カ</t>
    </rPh>
    <rPh sb="4" eb="6">
      <t>オシダシ</t>
    </rPh>
    <rPh sb="6" eb="8">
      <t>セイケイ</t>
    </rPh>
    <rPh sb="12" eb="13">
      <t>バン</t>
    </rPh>
    <rPh sb="17" eb="18">
      <t>シュ</t>
    </rPh>
    <rPh sb="21" eb="22">
      <t>ソ</t>
    </rPh>
    <rPh sb="22" eb="24">
      <t>ジュシ</t>
    </rPh>
    <rPh sb="24" eb="25">
      <t>ケイ</t>
    </rPh>
    <phoneticPr fontId="4"/>
  </si>
  <si>
    <t>　　ＤＰ塗装</t>
    <rPh sb="4" eb="6">
      <t>トソウ</t>
    </rPh>
    <phoneticPr fontId="3"/>
  </si>
  <si>
    <t>新規面　押出成形セメント板
Ａ－１種　フッ素樹脂系　下・中・上塗り</t>
    <rPh sb="0" eb="2">
      <t>シンキ</t>
    </rPh>
    <rPh sb="2" eb="3">
      <t>メン</t>
    </rPh>
    <rPh sb="4" eb="6">
      <t>オシダシ</t>
    </rPh>
    <rPh sb="6" eb="8">
      <t>セイケイ</t>
    </rPh>
    <rPh sb="12" eb="13">
      <t>バン</t>
    </rPh>
    <rPh sb="17" eb="18">
      <t>シュ</t>
    </rPh>
    <rPh sb="21" eb="22">
      <t>ソ</t>
    </rPh>
    <rPh sb="22" eb="24">
      <t>ジュシ</t>
    </rPh>
    <rPh sb="24" eb="25">
      <t>ケイ</t>
    </rPh>
    <phoneticPr fontId="4"/>
  </si>
  <si>
    <t>　　　〃</t>
    <phoneticPr fontId="3"/>
  </si>
  <si>
    <t>塗替え　アルミ面
Ｃ種－１　フッ素樹脂系　下・中・上塗り</t>
    <rPh sb="0" eb="1">
      <t>ヌ</t>
    </rPh>
    <rPh sb="1" eb="2">
      <t>カ</t>
    </rPh>
    <rPh sb="7" eb="8">
      <t>メン</t>
    </rPh>
    <rPh sb="10" eb="11">
      <t>シュ</t>
    </rPh>
    <rPh sb="16" eb="17">
      <t>ソ</t>
    </rPh>
    <rPh sb="17" eb="19">
      <t>ジュシ</t>
    </rPh>
    <rPh sb="19" eb="20">
      <t>ケイ</t>
    </rPh>
    <phoneticPr fontId="4"/>
  </si>
  <si>
    <t>　　押出成形セメント板
　　ひび割れ部補修</t>
    <rPh sb="19" eb="21">
      <t>ホシュウ</t>
    </rPh>
    <phoneticPr fontId="3"/>
  </si>
  <si>
    <t>塗替え　珪酸カルシウム板
Ａ－１種　フッ素樹脂系　下・中・上塗り</t>
    <rPh sb="0" eb="1">
      <t>ヌ</t>
    </rPh>
    <rPh sb="1" eb="2">
      <t>カ</t>
    </rPh>
    <rPh sb="4" eb="6">
      <t>ケイサン</t>
    </rPh>
    <rPh sb="11" eb="12">
      <t>イタ</t>
    </rPh>
    <rPh sb="16" eb="17">
      <t>シュ</t>
    </rPh>
    <rPh sb="20" eb="21">
      <t>ソ</t>
    </rPh>
    <rPh sb="21" eb="23">
      <t>ジュシ</t>
    </rPh>
    <rPh sb="23" eb="24">
      <t>ケイ</t>
    </rPh>
    <phoneticPr fontId="4"/>
  </si>
  <si>
    <t>塗替え　鉄鋼面
Ｂ種－１　フッ素樹脂系　下・中・上塗り</t>
    <rPh sb="0" eb="1">
      <t>ヌ</t>
    </rPh>
    <rPh sb="1" eb="2">
      <t>カ</t>
    </rPh>
    <rPh sb="4" eb="6">
      <t>テッコウ</t>
    </rPh>
    <rPh sb="6" eb="7">
      <t>メン</t>
    </rPh>
    <rPh sb="9" eb="10">
      <t>シュ</t>
    </rPh>
    <phoneticPr fontId="4"/>
  </si>
  <si>
    <t>塗替え　ボード面
Ｃ種　下・中・上塗り</t>
    <rPh sb="0" eb="1">
      <t>ヌ</t>
    </rPh>
    <rPh sb="1" eb="2">
      <t>カ</t>
    </rPh>
    <rPh sb="7" eb="8">
      <t>メン</t>
    </rPh>
    <rPh sb="10" eb="11">
      <t>シュ</t>
    </rPh>
    <phoneticPr fontId="4"/>
  </si>
  <si>
    <t>　　下地調整</t>
    <rPh sb="2" eb="4">
      <t>シタジ</t>
    </rPh>
    <rPh sb="4" eb="6">
      <t>チョウセイ</t>
    </rPh>
    <phoneticPr fontId="3"/>
  </si>
  <si>
    <t>新規面　押出成形セメント板　RA種</t>
    <rPh sb="0" eb="2">
      <t>シンキ</t>
    </rPh>
    <rPh sb="2" eb="3">
      <t>メン</t>
    </rPh>
    <rPh sb="4" eb="6">
      <t>オシダシ</t>
    </rPh>
    <rPh sb="6" eb="8">
      <t>セイケイ</t>
    </rPh>
    <rPh sb="12" eb="13">
      <t>バン</t>
    </rPh>
    <phoneticPr fontId="4"/>
  </si>
  <si>
    <t>塗替え　珪酸カルシウム板　RC種</t>
    <rPh sb="0" eb="1">
      <t>ヌ</t>
    </rPh>
    <rPh sb="1" eb="2">
      <t>カ</t>
    </rPh>
    <rPh sb="4" eb="6">
      <t>ケイサン</t>
    </rPh>
    <rPh sb="11" eb="12">
      <t>イタ</t>
    </rPh>
    <rPh sb="15" eb="16">
      <t>シュ</t>
    </rPh>
    <phoneticPr fontId="4"/>
  </si>
  <si>
    <t>塗替え　鉄鋼面　RB種</t>
    <phoneticPr fontId="4"/>
  </si>
  <si>
    <t>塗替え　ボード面　RC種</t>
    <rPh sb="0" eb="1">
      <t>ヌ</t>
    </rPh>
    <rPh sb="1" eb="2">
      <t>カ</t>
    </rPh>
    <rPh sb="7" eb="8">
      <t>メン</t>
    </rPh>
    <rPh sb="11" eb="12">
      <t>シュ</t>
    </rPh>
    <phoneticPr fontId="4"/>
  </si>
  <si>
    <t>塗替え　アルミ面　RC種</t>
    <rPh sb="0" eb="1">
      <t>ヌ</t>
    </rPh>
    <rPh sb="1" eb="2">
      <t>カ</t>
    </rPh>
    <rPh sb="7" eb="8">
      <t>メン</t>
    </rPh>
    <phoneticPr fontId="4"/>
  </si>
  <si>
    <t>塗替え　押出成形セメント板　RC種</t>
    <rPh sb="0" eb="1">
      <t>ヌ</t>
    </rPh>
    <rPh sb="1" eb="2">
      <t>カ</t>
    </rPh>
    <rPh sb="4" eb="6">
      <t>オシダシ</t>
    </rPh>
    <rPh sb="6" eb="8">
      <t>セイケイ</t>
    </rPh>
    <rPh sb="12" eb="13">
      <t>バン</t>
    </rPh>
    <phoneticPr fontId="4"/>
  </si>
  <si>
    <t>塗替え　珪酸カルシウム板　RC種</t>
    <rPh sb="0" eb="1">
      <t>ヌ</t>
    </rPh>
    <rPh sb="1" eb="2">
      <t>カ</t>
    </rPh>
    <rPh sb="4" eb="6">
      <t>ケイサン</t>
    </rPh>
    <rPh sb="11" eb="12">
      <t>イタ</t>
    </rPh>
    <phoneticPr fontId="4"/>
  </si>
  <si>
    <t>秋田市民俗芸能伝承館外壁改修工事</t>
    <rPh sb="0" eb="3">
      <t>アキタシ</t>
    </rPh>
    <rPh sb="3" eb="12">
      <t>ミンゾクゲイノウデンショウカンガイヘキ</t>
    </rPh>
    <rPh sb="12" eb="14">
      <t>カイシュウ</t>
    </rPh>
    <rPh sb="14" eb="16">
      <t>コウジ</t>
    </rPh>
    <phoneticPr fontId="7"/>
  </si>
  <si>
    <t>　　ダウンライト取り外し・再設置</t>
    <rPh sb="8" eb="9">
      <t>ト</t>
    </rPh>
    <rPh sb="10" eb="11">
      <t>ハズ</t>
    </rPh>
    <rPh sb="13" eb="14">
      <t>サイ</t>
    </rPh>
    <rPh sb="14" eb="16">
      <t>セッチ</t>
    </rPh>
    <phoneticPr fontId="4"/>
  </si>
  <si>
    <t>5箇所</t>
    <rPh sb="1" eb="3">
      <t>カショ</t>
    </rPh>
    <phoneticPr fontId="4"/>
  </si>
  <si>
    <t>　　　　　　〃　　　　　　開口補強</t>
    <rPh sb="13" eb="15">
      <t>カイコウ</t>
    </rPh>
    <rPh sb="15" eb="17">
      <t>ホキョウ</t>
    </rPh>
    <phoneticPr fontId="7"/>
  </si>
  <si>
    <t>W65　建具枠</t>
    <rPh sb="4" eb="6">
      <t>タテグ</t>
    </rPh>
    <rPh sb="6" eb="7">
      <t>ワク</t>
    </rPh>
    <phoneticPr fontId="6"/>
  </si>
  <si>
    <t>細幅　塗替え　鉄鋼面　RB種</t>
    <rPh sb="0" eb="1">
      <t>ホソ</t>
    </rPh>
    <rPh sb="1" eb="2">
      <t>ハバ</t>
    </rPh>
    <phoneticPr fontId="4"/>
  </si>
  <si>
    <t>m</t>
    <phoneticPr fontId="4"/>
  </si>
  <si>
    <t>細幅　塗替え　鉄鋼面
Ｂ種－１　フッ素樹脂系　下・中・上塗り</t>
    <rPh sb="0" eb="1">
      <t>ホソ</t>
    </rPh>
    <rPh sb="1" eb="2">
      <t>ハバ</t>
    </rPh>
    <rPh sb="3" eb="4">
      <t>ヌ</t>
    </rPh>
    <rPh sb="4" eb="5">
      <t>カ</t>
    </rPh>
    <rPh sb="7" eb="9">
      <t>テッコウ</t>
    </rPh>
    <rPh sb="9" eb="10">
      <t>メン</t>
    </rPh>
    <rPh sb="12" eb="13">
      <t>シュ</t>
    </rPh>
    <phoneticPr fontId="4"/>
  </si>
  <si>
    <t>付近駐車場　3台分程度</t>
    <rPh sb="0" eb="2">
      <t>フキン</t>
    </rPh>
    <rPh sb="2" eb="5">
      <t>チュウシャジョウ</t>
    </rPh>
    <rPh sb="7" eb="9">
      <t>ダイブン</t>
    </rPh>
    <rPh sb="9" eb="11">
      <t>テイド</t>
    </rPh>
    <phoneticPr fontId="6"/>
  </si>
  <si>
    <t>ポーチ部分</t>
    <rPh sb="3" eb="5">
      <t>ブブン</t>
    </rPh>
    <phoneticPr fontId="4"/>
  </si>
  <si>
    <t>屋外階段天井</t>
    <rPh sb="0" eb="2">
      <t>オクガイ</t>
    </rPh>
    <rPh sb="2" eb="4">
      <t>カイダン</t>
    </rPh>
    <rPh sb="4" eb="6">
      <t>テンジョウ</t>
    </rPh>
    <phoneticPr fontId="4"/>
  </si>
  <si>
    <t>　〃</t>
    <phoneticPr fontId="4"/>
  </si>
  <si>
    <t>　〃</t>
    <phoneticPr fontId="4"/>
  </si>
  <si>
    <t xml:space="preserve">   令和　２ 年 ７ 月 １６  日  　</t>
    <rPh sb="3" eb="5">
      <t>レイワ</t>
    </rPh>
    <phoneticPr fontId="7"/>
  </si>
  <si>
    <t>既存撤去共</t>
    <rPh sb="0" eb="2">
      <t>キソン</t>
    </rPh>
    <rPh sb="2" eb="4">
      <t>テッキョ</t>
    </rPh>
    <rPh sb="4" eb="5">
      <t>トモ</t>
    </rPh>
    <phoneticPr fontId="4"/>
  </si>
  <si>
    <t/>
  </si>
  <si>
    <t>他　　　工</t>
    <rPh sb="0" eb="1">
      <t>タ</t>
    </rPh>
    <rPh sb="4" eb="5">
      <t>コウ</t>
    </rPh>
    <phoneticPr fontId="7"/>
  </si>
  <si>
    <t>第 ２６ 号</t>
    <rPh sb="0" eb="1">
      <t>ダイ</t>
    </rPh>
    <rPh sb="5" eb="6">
      <t>ゴウ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</si>
</sst>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 "/>
    <numFmt numFmtId="178" formatCode="#,##0_ ;[Red]\-#,##0\ "/>
    <numFmt numFmtId="179" formatCode="&quot;¥&quot;#,##0\-"/>
  </numFmts>
  <fonts count="55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vertAlign val="superscript"/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0" applyFill="0" applyBorder="0" applyAlignment="0"/>
    <xf numFmtId="0" fontId="12" fillId="0" borderId="0">
      <alignment horizontal="left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9" fillId="22" borderId="4" applyNumberFormat="0" applyFon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23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6" applyNumberFormat="0" applyAlignment="0" applyProtection="0">
      <alignment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2" fillId="0" borderId="0"/>
    <xf numFmtId="0" fontId="18" fillId="0" borderId="0"/>
    <xf numFmtId="0" fontId="3" fillId="0" borderId="0"/>
    <xf numFmtId="0" fontId="36" fillId="4" borderId="0" applyNumberFormat="0" applyBorder="0" applyAlignment="0" applyProtection="0">
      <alignment vertical="center"/>
    </xf>
  </cellStyleXfs>
  <cellXfs count="329">
    <xf numFmtId="0" fontId="0" fillId="0" borderId="0" xfId="0"/>
    <xf numFmtId="0" fontId="5" fillId="0" borderId="0" xfId="0" applyFont="1"/>
    <xf numFmtId="0" fontId="5" fillId="24" borderId="12" xfId="0" applyNumberFormat="1" applyFont="1" applyFill="1" applyBorder="1"/>
    <xf numFmtId="177" fontId="5" fillId="24" borderId="13" xfId="0" applyNumberFormat="1" applyFont="1" applyFill="1" applyBorder="1"/>
    <xf numFmtId="176" fontId="5" fillId="0" borderId="13" xfId="0" applyNumberFormat="1" applyFont="1" applyBorder="1"/>
    <xf numFmtId="37" fontId="4" fillId="0" borderId="14" xfId="0" applyNumberFormat="1" applyFont="1" applyBorder="1" applyAlignment="1" applyProtection="1">
      <alignment horizontal="right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6" fontId="5" fillId="24" borderId="12" xfId="0" applyNumberFormat="1" applyFont="1" applyFill="1" applyBorder="1"/>
    <xf numFmtId="176" fontId="5" fillId="0" borderId="12" xfId="0" applyNumberFormat="1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5" xfId="0" applyFont="1" applyBorder="1"/>
    <xf numFmtId="0" fontId="9" fillId="0" borderId="12" xfId="0" applyFont="1" applyBorder="1"/>
    <xf numFmtId="0" fontId="4" fillId="0" borderId="16" xfId="0" applyFont="1" applyBorder="1" applyAlignment="1">
      <alignment horizontal="left" wrapText="1" indent="1"/>
    </xf>
    <xf numFmtId="0" fontId="2" fillId="0" borderId="0" xfId="56" applyFont="1"/>
    <xf numFmtId="0" fontId="5" fillId="0" borderId="12" xfId="0" applyFont="1" applyFill="1" applyBorder="1" applyAlignment="1">
      <alignment horizontal="center"/>
    </xf>
    <xf numFmtId="176" fontId="5" fillId="0" borderId="12" xfId="0" applyNumberFormat="1" applyFont="1" applyFill="1" applyBorder="1"/>
    <xf numFmtId="37" fontId="5" fillId="0" borderId="14" xfId="0" applyNumberFormat="1" applyFont="1" applyFill="1" applyBorder="1" applyAlignment="1" applyProtection="1">
      <alignment horizontal="right"/>
    </xf>
    <xf numFmtId="0" fontId="10" fillId="0" borderId="12" xfId="0" applyFont="1" applyFill="1" applyBorder="1"/>
    <xf numFmtId="0" fontId="5" fillId="0" borderId="0" xfId="0" applyFont="1" applyFill="1"/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177" fontId="5" fillId="25" borderId="13" xfId="0" applyNumberFormat="1" applyFont="1" applyFill="1" applyBorder="1"/>
    <xf numFmtId="37" fontId="5" fillId="0" borderId="14" xfId="0" applyNumberFormat="1" applyFont="1" applyBorder="1" applyAlignment="1" applyProtection="1">
      <alignment horizontal="right"/>
    </xf>
    <xf numFmtId="0" fontId="10" fillId="0" borderId="12" xfId="0" applyFont="1" applyBorder="1"/>
    <xf numFmtId="0" fontId="10" fillId="0" borderId="15" xfId="0" applyFont="1" applyFill="1" applyBorder="1" applyAlignment="1">
      <alignment horizontal="left"/>
    </xf>
    <xf numFmtId="0" fontId="10" fillId="0" borderId="13" xfId="0" applyFont="1" applyFill="1" applyBorder="1" applyAlignment="1">
      <alignment wrapText="1"/>
    </xf>
    <xf numFmtId="0" fontId="10" fillId="0" borderId="13" xfId="0" applyFont="1" applyFill="1" applyBorder="1" applyAlignment="1">
      <alignment horizontal="left" wrapText="1"/>
    </xf>
    <xf numFmtId="176" fontId="5" fillId="0" borderId="13" xfId="53" applyNumberFormat="1" applyFont="1" applyFill="1" applyBorder="1"/>
    <xf numFmtId="0" fontId="5" fillId="0" borderId="12" xfId="0" applyFont="1" applyFill="1" applyBorder="1" applyAlignment="1"/>
    <xf numFmtId="178" fontId="45" fillId="0" borderId="0" xfId="0" applyNumberFormat="1" applyFont="1" applyAlignment="1">
      <alignment horizontal="right"/>
    </xf>
    <xf numFmtId="0" fontId="46" fillId="0" borderId="0" xfId="0" applyFont="1"/>
    <xf numFmtId="0" fontId="46" fillId="0" borderId="17" xfId="0" applyFont="1" applyBorder="1" applyAlignment="1">
      <alignment horizontal="center" vertical="center"/>
    </xf>
    <xf numFmtId="177" fontId="46" fillId="25" borderId="13" xfId="0" applyNumberFormat="1" applyFont="1" applyFill="1" applyBorder="1"/>
    <xf numFmtId="176" fontId="46" fillId="0" borderId="13" xfId="0" applyNumberFormat="1" applyFont="1" applyFill="1" applyBorder="1"/>
    <xf numFmtId="37" fontId="46" fillId="0" borderId="14" xfId="0" applyNumberFormat="1" applyFont="1" applyFill="1" applyBorder="1" applyAlignment="1" applyProtection="1">
      <alignment horizontal="right"/>
    </xf>
    <xf numFmtId="176" fontId="46" fillId="0" borderId="12" xfId="0" applyNumberFormat="1" applyFont="1" applyFill="1" applyBorder="1"/>
    <xf numFmtId="0" fontId="47" fillId="0" borderId="17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0" borderId="16" xfId="0" applyFont="1" applyFill="1" applyBorder="1" applyAlignment="1">
      <alignment horizontal="left" wrapText="1"/>
    </xf>
    <xf numFmtId="0" fontId="46" fillId="0" borderId="12" xfId="0" applyFont="1" applyFill="1" applyBorder="1" applyAlignment="1">
      <alignment horizontal="center"/>
    </xf>
    <xf numFmtId="0" fontId="47" fillId="0" borderId="12" xfId="0" applyFont="1" applyFill="1" applyBorder="1"/>
    <xf numFmtId="0" fontId="46" fillId="0" borderId="16" xfId="0" applyFont="1" applyFill="1" applyBorder="1" applyAlignment="1">
      <alignment horizontal="right" wrapText="1"/>
    </xf>
    <xf numFmtId="0" fontId="46" fillId="0" borderId="16" xfId="0" applyFont="1" applyFill="1" applyBorder="1" applyAlignment="1">
      <alignment wrapText="1"/>
    </xf>
    <xf numFmtId="0" fontId="46" fillId="0" borderId="12" xfId="0" applyFont="1" applyFill="1" applyBorder="1"/>
    <xf numFmtId="0" fontId="46" fillId="0" borderId="0" xfId="0" applyFont="1" applyFill="1"/>
    <xf numFmtId="0" fontId="46" fillId="0" borderId="16" xfId="0" applyFont="1" applyFill="1" applyBorder="1" applyAlignment="1"/>
    <xf numFmtId="0" fontId="46" fillId="0" borderId="12" xfId="0" applyFont="1" applyFill="1" applyBorder="1" applyAlignment="1">
      <alignment horizontal="left"/>
    </xf>
    <xf numFmtId="0" fontId="46" fillId="0" borderId="12" xfId="0" applyFont="1" applyFill="1" applyBorder="1" applyAlignment="1"/>
    <xf numFmtId="0" fontId="46" fillId="0" borderId="13" xfId="0" applyFont="1" applyFill="1" applyBorder="1" applyAlignment="1">
      <alignment horizontal="left"/>
    </xf>
    <xf numFmtId="0" fontId="47" fillId="0" borderId="12" xfId="0" applyFont="1" applyFill="1" applyBorder="1" applyAlignment="1">
      <alignment wrapText="1"/>
    </xf>
    <xf numFmtId="0" fontId="46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wrapText="1"/>
    </xf>
    <xf numFmtId="0" fontId="48" fillId="0" borderId="12" xfId="0" applyFont="1" applyBorder="1" applyAlignment="1">
      <alignment horizontal="center"/>
    </xf>
    <xf numFmtId="176" fontId="49" fillId="0" borderId="12" xfId="0" applyNumberFormat="1" applyFont="1" applyFill="1" applyBorder="1"/>
    <xf numFmtId="0" fontId="50" fillId="0" borderId="12" xfId="0" applyFont="1" applyFill="1" applyBorder="1"/>
    <xf numFmtId="176" fontId="46" fillId="0" borderId="12" xfId="0" applyNumberFormat="1" applyFont="1" applyBorder="1"/>
    <xf numFmtId="0" fontId="46" fillId="0" borderId="12" xfId="0" applyFont="1" applyFill="1" applyBorder="1" applyAlignment="1">
      <alignment horizontal="left" indent="1"/>
    </xf>
    <xf numFmtId="0" fontId="46" fillId="0" borderId="12" xfId="0" applyFont="1" applyBorder="1" applyAlignment="1">
      <alignment horizontal="left" indent="1"/>
    </xf>
    <xf numFmtId="0" fontId="51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wrapText="1"/>
    </xf>
    <xf numFmtId="177" fontId="46" fillId="25" borderId="13" xfId="0" applyNumberFormat="1" applyFont="1" applyFill="1" applyBorder="1" applyAlignment="1"/>
    <xf numFmtId="0" fontId="46" fillId="0" borderId="0" xfId="0" applyFont="1" applyAlignment="1">
      <alignment horizontal="left" indent="1"/>
    </xf>
    <xf numFmtId="0" fontId="47" fillId="0" borderId="2" xfId="0" applyFont="1" applyFill="1" applyBorder="1" applyAlignment="1">
      <alignment wrapText="1"/>
    </xf>
    <xf numFmtId="0" fontId="48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shrinkToFit="1"/>
    </xf>
    <xf numFmtId="0" fontId="53" fillId="0" borderId="12" xfId="0" applyFont="1" applyBorder="1" applyAlignment="1">
      <alignment horizontal="center"/>
    </xf>
    <xf numFmtId="0" fontId="47" fillId="0" borderId="12" xfId="0" applyFont="1" applyBorder="1" applyAlignment="1">
      <alignment shrinkToFit="1"/>
    </xf>
    <xf numFmtId="0" fontId="46" fillId="0" borderId="12" xfId="0" applyFont="1" applyBorder="1" applyAlignment="1"/>
    <xf numFmtId="0" fontId="48" fillId="0" borderId="12" xfId="0" applyFont="1" applyBorder="1" applyAlignment="1">
      <alignment horizontal="right"/>
    </xf>
    <xf numFmtId="0" fontId="47" fillId="24" borderId="0" xfId="0" applyFont="1" applyFill="1"/>
    <xf numFmtId="0" fontId="46" fillId="0" borderId="0" xfId="0" applyFont="1" applyAlignment="1">
      <alignment horizontal="center"/>
    </xf>
    <xf numFmtId="0" fontId="46" fillId="24" borderId="0" xfId="0" applyFont="1" applyFill="1"/>
    <xf numFmtId="0" fontId="46" fillId="25" borderId="0" xfId="0" applyNumberFormat="1" applyFont="1" applyFill="1"/>
    <xf numFmtId="176" fontId="46" fillId="0" borderId="0" xfId="0" applyNumberFormat="1" applyFont="1" applyFill="1"/>
    <xf numFmtId="0" fontId="46" fillId="0" borderId="0" xfId="0" applyFont="1" applyFill="1" applyAlignment="1">
      <alignment horizontal="center"/>
    </xf>
    <xf numFmtId="0" fontId="46" fillId="0" borderId="0" xfId="0" applyFont="1" applyAlignment="1"/>
    <xf numFmtId="0" fontId="46" fillId="0" borderId="12" xfId="0" applyFont="1" applyFill="1" applyBorder="1" applyAlignment="1">
      <alignment shrinkToFit="1"/>
    </xf>
    <xf numFmtId="0" fontId="46" fillId="0" borderId="12" xfId="0" applyFont="1" applyBorder="1" applyAlignment="1">
      <alignment shrinkToFit="1"/>
    </xf>
    <xf numFmtId="0" fontId="38" fillId="0" borderId="0" xfId="52" applyFont="1" applyAlignment="1">
      <alignment horizontal="center"/>
    </xf>
    <xf numFmtId="0" fontId="39" fillId="0" borderId="0" xfId="52" applyFont="1" applyAlignment="1">
      <alignment horizontal="center"/>
    </xf>
    <xf numFmtId="0" fontId="39" fillId="0" borderId="0" xfId="52" applyFont="1" applyAlignment="1"/>
    <xf numFmtId="0" fontId="40" fillId="0" borderId="0" xfId="52" applyFont="1"/>
    <xf numFmtId="0" fontId="39" fillId="0" borderId="0" xfId="52" applyFont="1"/>
    <xf numFmtId="0" fontId="47" fillId="0" borderId="13" xfId="0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7" fillId="0" borderId="13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/>
    </xf>
    <xf numFmtId="0" fontId="46" fillId="0" borderId="12" xfId="52" applyFont="1" applyFill="1" applyBorder="1" applyAlignment="1">
      <alignment horizontal="left"/>
    </xf>
    <xf numFmtId="0" fontId="46" fillId="0" borderId="12" xfId="52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right"/>
    </xf>
    <xf numFmtId="0" fontId="50" fillId="0" borderId="2" xfId="53" applyFont="1" applyFill="1" applyBorder="1" applyAlignment="1">
      <alignment horizontal="left"/>
    </xf>
    <xf numFmtId="0" fontId="47" fillId="0" borderId="15" xfId="0" applyFont="1" applyFill="1" applyBorder="1" applyAlignment="1">
      <alignment wrapText="1"/>
    </xf>
    <xf numFmtId="0" fontId="46" fillId="0" borderId="15" xfId="0" applyFont="1" applyFill="1" applyBorder="1" applyAlignment="1">
      <alignment horizontal="center"/>
    </xf>
    <xf numFmtId="0" fontId="47" fillId="0" borderId="13" xfId="0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  <xf numFmtId="0" fontId="47" fillId="0" borderId="13" xfId="0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6" fillId="0" borderId="13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/>
    </xf>
    <xf numFmtId="0" fontId="47" fillId="0" borderId="13" xfId="0" applyFont="1" applyFill="1" applyBorder="1" applyAlignment="1"/>
    <xf numFmtId="0" fontId="50" fillId="0" borderId="15" xfId="53" applyFont="1" applyFill="1" applyBorder="1" applyAlignment="1">
      <alignment horizontal="left"/>
    </xf>
    <xf numFmtId="0" fontId="46" fillId="0" borderId="13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5" fillId="0" borderId="12" xfId="53" applyFont="1" applyFill="1" applyBorder="1" applyAlignment="1"/>
    <xf numFmtId="0" fontId="5" fillId="0" borderId="12" xfId="53" applyFont="1" applyFill="1" applyBorder="1" applyAlignment="1">
      <alignment horizontal="center"/>
    </xf>
    <xf numFmtId="176" fontId="10" fillId="0" borderId="12" xfId="0" applyNumberFormat="1" applyFont="1" applyBorder="1" applyAlignment="1">
      <alignment horizontal="left"/>
    </xf>
    <xf numFmtId="0" fontId="47" fillId="0" borderId="13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center"/>
    </xf>
    <xf numFmtId="0" fontId="5" fillId="0" borderId="12" xfId="53" applyFont="1" applyFill="1" applyBorder="1" applyAlignment="1">
      <alignment wrapText="1"/>
    </xf>
    <xf numFmtId="0" fontId="5" fillId="0" borderId="15" xfId="53" applyFont="1" applyFill="1" applyBorder="1" applyAlignment="1">
      <alignment horizontal="center"/>
    </xf>
    <xf numFmtId="0" fontId="47" fillId="0" borderId="15" xfId="0" applyFont="1" applyFill="1" applyBorder="1" applyAlignment="1">
      <alignment wrapText="1"/>
    </xf>
    <xf numFmtId="0" fontId="46" fillId="0" borderId="15" xfId="0" applyFont="1" applyFill="1" applyBorder="1" applyAlignment="1">
      <alignment horizontal="center"/>
    </xf>
    <xf numFmtId="0" fontId="47" fillId="0" borderId="13" xfId="0" applyFont="1" applyFill="1" applyBorder="1" applyAlignment="1"/>
    <xf numFmtId="0" fontId="47" fillId="0" borderId="13" xfId="0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6" fillId="0" borderId="15" xfId="0" applyFont="1" applyFill="1" applyBorder="1" applyAlignment="1">
      <alignment horizontal="center"/>
    </xf>
    <xf numFmtId="0" fontId="47" fillId="0" borderId="13" xfId="0" applyFont="1" applyFill="1" applyBorder="1" applyAlignment="1"/>
    <xf numFmtId="0" fontId="47" fillId="0" borderId="13" xfId="0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7" fillId="0" borderId="13" xfId="0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left" wrapText="1"/>
    </xf>
    <xf numFmtId="0" fontId="46" fillId="0" borderId="13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7" fillId="0" borderId="13" xfId="0" applyFont="1" applyFill="1" applyBorder="1" applyAlignment="1"/>
    <xf numFmtId="0" fontId="46" fillId="0" borderId="15" xfId="0" applyFont="1" applyFill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47" fillId="0" borderId="13" xfId="0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  <xf numFmtId="0" fontId="10" fillId="0" borderId="15" xfId="53" applyFont="1" applyFill="1" applyBorder="1" applyAlignment="1">
      <alignment wrapText="1"/>
    </xf>
    <xf numFmtId="0" fontId="46" fillId="0" borderId="15" xfId="0" applyFont="1" applyFill="1" applyBorder="1" applyAlignment="1">
      <alignment horizontal="center"/>
    </xf>
    <xf numFmtId="0" fontId="47" fillId="0" borderId="13" xfId="0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6" fillId="0" borderId="13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center"/>
    </xf>
    <xf numFmtId="0" fontId="10" fillId="0" borderId="13" xfId="53" applyFont="1" applyFill="1" applyBorder="1" applyAlignment="1"/>
    <xf numFmtId="0" fontId="47" fillId="0" borderId="13" xfId="0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6" fillId="0" borderId="15" xfId="0" applyFont="1" applyFill="1" applyBorder="1" applyAlignment="1">
      <alignment horizontal="center"/>
    </xf>
    <xf numFmtId="0" fontId="47" fillId="0" borderId="13" xfId="0" applyFont="1" applyFill="1" applyBorder="1" applyAlignment="1"/>
    <xf numFmtId="0" fontId="47" fillId="0" borderId="2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 wrapText="1"/>
    </xf>
    <xf numFmtId="0" fontId="46" fillId="0" borderId="15" xfId="0" applyFont="1" applyFill="1" applyBorder="1" applyAlignment="1">
      <alignment horizontal="center"/>
    </xf>
    <xf numFmtId="0" fontId="47" fillId="0" borderId="12" xfId="0" applyFont="1" applyFill="1" applyBorder="1" applyAlignment="1"/>
    <xf numFmtId="0" fontId="46" fillId="0" borderId="12" xfId="0" applyFont="1" applyFill="1" applyBorder="1" applyAlignment="1">
      <alignment wrapText="1"/>
    </xf>
    <xf numFmtId="0" fontId="46" fillId="0" borderId="2" xfId="0" applyFont="1" applyFill="1" applyBorder="1" applyAlignment="1">
      <alignment horizontal="center"/>
    </xf>
    <xf numFmtId="0" fontId="46" fillId="0" borderId="2" xfId="0" applyFont="1" applyFill="1" applyBorder="1" applyAlignment="1">
      <alignment horizontal="left"/>
    </xf>
    <xf numFmtId="0" fontId="37" fillId="0" borderId="22" xfId="52" applyFont="1" applyBorder="1" applyAlignment="1">
      <alignment vertical="center"/>
    </xf>
    <xf numFmtId="0" fontId="37" fillId="0" borderId="23" xfId="52" applyFont="1" applyBorder="1" applyAlignment="1">
      <alignment vertical="center"/>
    </xf>
    <xf numFmtId="0" fontId="37" fillId="0" borderId="24" xfId="52" applyFont="1" applyBorder="1" applyAlignment="1">
      <alignment vertical="center"/>
    </xf>
    <xf numFmtId="0" fontId="37" fillId="0" borderId="22" xfId="52" applyFont="1" applyBorder="1" applyAlignment="1">
      <alignment horizontal="left" vertical="center" indent="1"/>
    </xf>
    <xf numFmtId="0" fontId="37" fillId="0" borderId="23" xfId="52" applyFont="1" applyBorder="1" applyAlignment="1">
      <alignment horizontal="left" vertical="center" indent="1"/>
    </xf>
    <xf numFmtId="0" fontId="37" fillId="0" borderId="24" xfId="52" applyFont="1" applyBorder="1" applyAlignment="1">
      <alignment horizontal="left" vertical="center" indent="1"/>
    </xf>
    <xf numFmtId="0" fontId="54" fillId="0" borderId="25" xfId="52" applyFont="1" applyBorder="1" applyAlignment="1">
      <alignment horizontal="center" vertical="center"/>
    </xf>
    <xf numFmtId="0" fontId="54" fillId="0" borderId="26" xfId="52" applyFont="1" applyBorder="1" applyAlignment="1">
      <alignment horizontal="center" vertical="center"/>
    </xf>
    <xf numFmtId="0" fontId="54" fillId="0" borderId="27" xfId="52" applyFont="1" applyBorder="1" applyAlignment="1">
      <alignment horizontal="center" vertical="center"/>
    </xf>
    <xf numFmtId="0" fontId="54" fillId="0" borderId="20" xfId="52" applyFont="1" applyBorder="1" applyAlignment="1">
      <alignment horizontal="center" vertical="center"/>
    </xf>
    <xf numFmtId="0" fontId="54" fillId="0" borderId="28" xfId="52" applyFont="1" applyBorder="1" applyAlignment="1">
      <alignment horizontal="center" vertical="center"/>
    </xf>
    <xf numFmtId="0" fontId="54" fillId="0" borderId="21" xfId="52" applyFont="1" applyBorder="1" applyAlignment="1">
      <alignment horizontal="center" vertical="center"/>
    </xf>
    <xf numFmtId="0" fontId="37" fillId="0" borderId="26" xfId="52" applyFont="1" applyBorder="1" applyAlignment="1">
      <alignment horizontal="left" vertical="center" indent="1"/>
    </xf>
    <xf numFmtId="0" fontId="37" fillId="0" borderId="27" xfId="52" applyFont="1" applyBorder="1" applyAlignment="1">
      <alignment horizontal="left" vertical="center" indent="1"/>
    </xf>
    <xf numFmtId="0" fontId="37" fillId="0" borderId="28" xfId="52" applyFont="1" applyBorder="1" applyAlignment="1">
      <alignment horizontal="left" vertical="center" indent="1"/>
    </xf>
    <xf numFmtId="0" fontId="37" fillId="0" borderId="21" xfId="52" applyFont="1" applyBorder="1" applyAlignment="1">
      <alignment horizontal="left" vertical="center" indent="1"/>
    </xf>
    <xf numFmtId="0" fontId="37" fillId="0" borderId="18" xfId="52" applyFont="1" applyBorder="1" applyAlignment="1">
      <alignment horizontal="center" vertical="center"/>
    </xf>
    <xf numFmtId="0" fontId="37" fillId="0" borderId="19" xfId="52" applyFont="1" applyBorder="1" applyAlignment="1">
      <alignment horizontal="center"/>
    </xf>
    <xf numFmtId="0" fontId="37" fillId="0" borderId="20" xfId="52" applyFont="1" applyBorder="1" applyAlignment="1">
      <alignment horizontal="center"/>
    </xf>
    <xf numFmtId="0" fontId="37" fillId="0" borderId="21" xfId="52" applyFont="1" applyBorder="1" applyAlignment="1">
      <alignment horizontal="center"/>
    </xf>
    <xf numFmtId="0" fontId="37" fillId="0" borderId="25" xfId="52" applyFont="1" applyBorder="1" applyAlignment="1">
      <alignment horizontal="center" vertical="center"/>
    </xf>
    <xf numFmtId="0" fontId="37" fillId="0" borderId="26" xfId="52" applyFont="1" applyBorder="1" applyAlignment="1">
      <alignment horizontal="center" vertical="center"/>
    </xf>
    <xf numFmtId="0" fontId="37" fillId="0" borderId="27" xfId="52" applyFont="1" applyBorder="1" applyAlignment="1">
      <alignment horizontal="center" vertical="center"/>
    </xf>
    <xf numFmtId="0" fontId="37" fillId="0" borderId="20" xfId="52" applyFont="1" applyBorder="1" applyAlignment="1">
      <alignment horizontal="center" vertical="center"/>
    </xf>
    <xf numFmtId="0" fontId="37" fillId="0" borderId="28" xfId="52" applyFont="1" applyBorder="1" applyAlignment="1">
      <alignment horizontal="center" vertical="center"/>
    </xf>
    <xf numFmtId="0" fontId="37" fillId="0" borderId="21" xfId="52" applyFont="1" applyBorder="1" applyAlignment="1">
      <alignment horizontal="center" vertical="center"/>
    </xf>
    <xf numFmtId="0" fontId="37" fillId="0" borderId="31" xfId="52" applyFont="1" applyBorder="1" applyAlignment="1">
      <alignment horizontal="left" vertical="center"/>
    </xf>
    <xf numFmtId="0" fontId="37" fillId="0" borderId="32" xfId="52" applyFont="1" applyBorder="1" applyAlignment="1">
      <alignment horizontal="left" vertical="center"/>
    </xf>
    <xf numFmtId="0" fontId="37" fillId="0" borderId="33" xfId="52" applyFont="1" applyBorder="1" applyAlignment="1">
      <alignment horizontal="left" vertical="center"/>
    </xf>
    <xf numFmtId="0" fontId="37" fillId="0" borderId="34" xfId="52" applyFont="1" applyBorder="1" applyAlignment="1">
      <alignment horizontal="left" vertical="center" indent="1"/>
    </xf>
    <xf numFmtId="0" fontId="37" fillId="0" borderId="35" xfId="52" applyFont="1" applyBorder="1" applyAlignment="1">
      <alignment horizontal="left" vertical="center" indent="1"/>
    </xf>
    <xf numFmtId="0" fontId="37" fillId="0" borderId="36" xfId="52" applyFont="1" applyBorder="1" applyAlignment="1">
      <alignment horizontal="left" vertical="center" indent="1"/>
    </xf>
    <xf numFmtId="0" fontId="37" fillId="0" borderId="22" xfId="54" applyFont="1" applyBorder="1" applyAlignment="1">
      <alignment vertical="center"/>
    </xf>
    <xf numFmtId="0" fontId="37" fillId="0" borderId="23" xfId="54" applyFont="1" applyBorder="1" applyAlignment="1">
      <alignment vertical="center"/>
    </xf>
    <xf numFmtId="0" fontId="37" fillId="0" borderId="24" xfId="54" applyFont="1" applyBorder="1" applyAlignment="1">
      <alignment vertical="center"/>
    </xf>
    <xf numFmtId="0" fontId="37" fillId="0" borderId="22" xfId="54" applyFont="1" applyBorder="1" applyAlignment="1">
      <alignment horizontal="left" vertical="center"/>
    </xf>
    <xf numFmtId="0" fontId="37" fillId="0" borderId="23" xfId="54" applyFont="1" applyBorder="1" applyAlignment="1">
      <alignment horizontal="left" vertical="center"/>
    </xf>
    <xf numFmtId="0" fontId="37" fillId="0" borderId="24" xfId="54" applyFont="1" applyBorder="1" applyAlignment="1">
      <alignment horizontal="left" vertical="center"/>
    </xf>
    <xf numFmtId="0" fontId="37" fillId="0" borderId="12" xfId="52" applyFont="1" applyBorder="1" applyAlignment="1">
      <alignment horizontal="distributed" vertical="center"/>
    </xf>
    <xf numFmtId="0" fontId="39" fillId="0" borderId="25" xfId="52" applyFont="1" applyBorder="1" applyAlignment="1">
      <alignment horizontal="center" vertical="center"/>
    </xf>
    <xf numFmtId="0" fontId="39" fillId="0" borderId="26" xfId="52" applyFont="1" applyBorder="1" applyAlignment="1">
      <alignment horizontal="center" vertical="center"/>
    </xf>
    <xf numFmtId="0" fontId="39" fillId="0" borderId="27" xfId="52" applyFont="1" applyBorder="1" applyAlignment="1">
      <alignment horizontal="center" vertical="center"/>
    </xf>
    <xf numFmtId="0" fontId="39" fillId="0" borderId="20" xfId="52" applyFont="1" applyBorder="1" applyAlignment="1">
      <alignment horizontal="center" vertical="center"/>
    </xf>
    <xf numFmtId="0" fontId="39" fillId="0" borderId="28" xfId="52" applyFont="1" applyBorder="1" applyAlignment="1">
      <alignment horizontal="center" vertical="center"/>
    </xf>
    <xf numFmtId="0" fontId="39" fillId="0" borderId="21" xfId="52" applyFont="1" applyBorder="1" applyAlignment="1">
      <alignment horizontal="center" vertical="center"/>
    </xf>
    <xf numFmtId="0" fontId="39" fillId="0" borderId="25" xfId="52" applyFont="1" applyBorder="1" applyAlignment="1">
      <alignment horizontal="left" vertical="center" indent="1"/>
    </xf>
    <xf numFmtId="0" fontId="39" fillId="0" borderId="26" xfId="52" applyFont="1" applyBorder="1" applyAlignment="1">
      <alignment horizontal="left" vertical="center" indent="1"/>
    </xf>
    <xf numFmtId="0" fontId="39" fillId="0" borderId="27" xfId="52" applyFont="1" applyBorder="1" applyAlignment="1">
      <alignment horizontal="left" vertical="center" indent="1"/>
    </xf>
    <xf numFmtId="0" fontId="39" fillId="0" borderId="18" xfId="52" applyFont="1" applyBorder="1" applyAlignment="1">
      <alignment horizontal="left" vertical="center" indent="1"/>
    </xf>
    <xf numFmtId="0" fontId="39" fillId="0" borderId="0" xfId="52" applyFont="1" applyBorder="1" applyAlignment="1">
      <alignment horizontal="left" vertical="center" indent="1"/>
    </xf>
    <xf numFmtId="0" fontId="39" fillId="0" borderId="19" xfId="52" applyFont="1" applyBorder="1" applyAlignment="1">
      <alignment horizontal="left" vertical="center" indent="1"/>
    </xf>
    <xf numFmtId="0" fontId="39" fillId="0" borderId="20" xfId="52" applyFont="1" applyBorder="1" applyAlignment="1">
      <alignment horizontal="left" vertical="center" indent="1"/>
    </xf>
    <xf numFmtId="0" fontId="39" fillId="0" borderId="28" xfId="52" applyFont="1" applyBorder="1" applyAlignment="1">
      <alignment horizontal="left" vertical="center" indent="1"/>
    </xf>
    <xf numFmtId="0" fontId="39" fillId="0" borderId="21" xfId="52" applyFont="1" applyBorder="1" applyAlignment="1">
      <alignment horizontal="left" vertical="center" indent="1"/>
    </xf>
    <xf numFmtId="0" fontId="39" fillId="0" borderId="25" xfId="56" applyFont="1" applyBorder="1" applyAlignment="1">
      <alignment horizontal="left" vertical="center" indent="1" shrinkToFit="1"/>
    </xf>
    <xf numFmtId="0" fontId="39" fillId="0" borderId="26" xfId="56" applyFont="1" applyBorder="1" applyAlignment="1">
      <alignment horizontal="left" vertical="center" indent="1" shrinkToFit="1"/>
    </xf>
    <xf numFmtId="0" fontId="39" fillId="0" borderId="27" xfId="56" applyFont="1" applyBorder="1" applyAlignment="1">
      <alignment horizontal="left" vertical="center" indent="1" shrinkToFit="1"/>
    </xf>
    <xf numFmtId="0" fontId="39" fillId="0" borderId="18" xfId="56" applyFont="1" applyBorder="1" applyAlignment="1">
      <alignment horizontal="left" vertical="center" indent="1" shrinkToFit="1"/>
    </xf>
    <xf numFmtId="0" fontId="39" fillId="0" borderId="0" xfId="56" applyFont="1" applyBorder="1" applyAlignment="1">
      <alignment horizontal="left" vertical="center" indent="1" shrinkToFit="1"/>
    </xf>
    <xf numFmtId="0" fontId="39" fillId="0" borderId="19" xfId="56" applyFont="1" applyBorder="1" applyAlignment="1">
      <alignment horizontal="left" vertical="center" indent="1" shrinkToFit="1"/>
    </xf>
    <xf numFmtId="0" fontId="39" fillId="0" borderId="0" xfId="56" applyFont="1" applyAlignment="1">
      <alignment horizontal="left" vertical="center" indent="1" shrinkToFit="1"/>
    </xf>
    <xf numFmtId="0" fontId="39" fillId="0" borderId="20" xfId="56" applyFont="1" applyBorder="1" applyAlignment="1">
      <alignment horizontal="left" vertical="center" indent="1" shrinkToFit="1"/>
    </xf>
    <xf numFmtId="0" fontId="39" fillId="0" borderId="28" xfId="56" applyFont="1" applyBorder="1" applyAlignment="1">
      <alignment horizontal="left" vertical="center" indent="1" shrinkToFit="1"/>
    </xf>
    <xf numFmtId="0" fontId="39" fillId="0" borderId="21" xfId="56" applyFont="1" applyBorder="1" applyAlignment="1">
      <alignment horizontal="left" vertical="center" indent="1" shrinkToFit="1"/>
    </xf>
    <xf numFmtId="0" fontId="37" fillId="0" borderId="17" xfId="52" applyFont="1" applyBorder="1" applyAlignment="1">
      <alignment horizontal="distributed" vertical="center"/>
    </xf>
    <xf numFmtId="0" fontId="37" fillId="0" borderId="25" xfId="56" applyFont="1" applyBorder="1" applyAlignment="1">
      <alignment horizontal="center" vertical="center"/>
    </xf>
    <xf numFmtId="0" fontId="37" fillId="0" borderId="26" xfId="56" applyFont="1" applyBorder="1" applyAlignment="1">
      <alignment horizontal="center" vertical="center"/>
    </xf>
    <xf numFmtId="0" fontId="37" fillId="0" borderId="26" xfId="56" applyFont="1" applyBorder="1" applyAlignment="1">
      <alignment horizontal="center"/>
    </xf>
    <xf numFmtId="0" fontId="37" fillId="0" borderId="27" xfId="56" applyFont="1" applyBorder="1" applyAlignment="1">
      <alignment horizontal="center"/>
    </xf>
    <xf numFmtId="0" fontId="37" fillId="0" borderId="18" xfId="56" applyFont="1" applyBorder="1" applyAlignment="1">
      <alignment horizontal="center" vertical="center"/>
    </xf>
    <xf numFmtId="0" fontId="37" fillId="0" borderId="0" xfId="56" applyFont="1" applyBorder="1" applyAlignment="1">
      <alignment horizontal="center" vertical="center"/>
    </xf>
    <xf numFmtId="0" fontId="37" fillId="0" borderId="0" xfId="56" applyFont="1" applyBorder="1" applyAlignment="1">
      <alignment horizontal="center"/>
    </xf>
    <xf numFmtId="0" fontId="37" fillId="0" borderId="19" xfId="56" applyFont="1" applyBorder="1" applyAlignment="1">
      <alignment horizontal="center"/>
    </xf>
    <xf numFmtId="0" fontId="37" fillId="0" borderId="20" xfId="56" applyFont="1" applyBorder="1" applyAlignment="1">
      <alignment horizontal="center" vertical="center"/>
    </xf>
    <xf numFmtId="0" fontId="37" fillId="0" borderId="28" xfId="56" applyFont="1" applyBorder="1" applyAlignment="1">
      <alignment horizontal="center" vertical="center"/>
    </xf>
    <xf numFmtId="0" fontId="37" fillId="0" borderId="28" xfId="56" applyFont="1" applyBorder="1" applyAlignment="1">
      <alignment horizontal="center"/>
    </xf>
    <xf numFmtId="0" fontId="37" fillId="0" borderId="21" xfId="56" applyFont="1" applyBorder="1" applyAlignment="1">
      <alignment horizontal="center"/>
    </xf>
    <xf numFmtId="0" fontId="37" fillId="0" borderId="30" xfId="52" applyFont="1" applyBorder="1" applyAlignment="1">
      <alignment horizontal="distributed" vertical="center"/>
    </xf>
    <xf numFmtId="0" fontId="37" fillId="0" borderId="29" xfId="52" applyFont="1" applyBorder="1" applyAlignment="1">
      <alignment horizontal="distributed" vertical="center"/>
    </xf>
    <xf numFmtId="0" fontId="37" fillId="0" borderId="0" xfId="52" applyFont="1" applyBorder="1" applyAlignment="1">
      <alignment horizontal="center" vertical="center"/>
    </xf>
    <xf numFmtId="0" fontId="37" fillId="0" borderId="19" xfId="52" applyFont="1" applyBorder="1" applyAlignment="1">
      <alignment horizontal="center" vertical="center"/>
    </xf>
    <xf numFmtId="179" fontId="43" fillId="0" borderId="25" xfId="52" applyNumberFormat="1" applyFont="1" applyBorder="1" applyAlignment="1">
      <alignment horizontal="right" vertical="center"/>
    </xf>
    <xf numFmtId="179" fontId="43" fillId="0" borderId="26" xfId="52" applyNumberFormat="1" applyFont="1" applyBorder="1" applyAlignment="1">
      <alignment horizontal="right" vertical="center"/>
    </xf>
    <xf numFmtId="179" fontId="43" fillId="0" borderId="18" xfId="52" applyNumberFormat="1" applyFont="1" applyBorder="1" applyAlignment="1">
      <alignment horizontal="right" vertical="center"/>
    </xf>
    <xf numFmtId="179" fontId="43" fillId="0" borderId="0" xfId="52" applyNumberFormat="1" applyFont="1" applyBorder="1" applyAlignment="1">
      <alignment horizontal="right" vertical="center"/>
    </xf>
    <xf numFmtId="179" fontId="43" fillId="0" borderId="20" xfId="52" applyNumberFormat="1" applyFont="1" applyBorder="1" applyAlignment="1">
      <alignment horizontal="right" vertical="center"/>
    </xf>
    <xf numFmtId="179" fontId="43" fillId="0" borderId="28" xfId="52" applyNumberFormat="1" applyFont="1" applyBorder="1" applyAlignment="1">
      <alignment horizontal="right" vertical="center"/>
    </xf>
    <xf numFmtId="179" fontId="39" fillId="0" borderId="26" xfId="52" applyNumberFormat="1" applyFont="1" applyFill="1" applyBorder="1" applyAlignment="1">
      <alignment horizontal="left" vertical="center"/>
    </xf>
    <xf numFmtId="179" fontId="39" fillId="0" borderId="27" xfId="52" applyNumberFormat="1" applyFont="1" applyFill="1" applyBorder="1" applyAlignment="1">
      <alignment horizontal="left" vertical="center"/>
    </xf>
    <xf numFmtId="179" fontId="39" fillId="0" borderId="0" xfId="52" applyNumberFormat="1" applyFont="1" applyFill="1" applyBorder="1" applyAlignment="1">
      <alignment horizontal="left" vertical="center"/>
    </xf>
    <xf numFmtId="179" fontId="39" fillId="0" borderId="19" xfId="52" applyNumberFormat="1" applyFont="1" applyFill="1" applyBorder="1" applyAlignment="1">
      <alignment horizontal="left" vertical="center"/>
    </xf>
    <xf numFmtId="179" fontId="39" fillId="0" borderId="28" xfId="52" applyNumberFormat="1" applyFont="1" applyFill="1" applyBorder="1" applyAlignment="1">
      <alignment horizontal="left" vertical="center"/>
    </xf>
    <xf numFmtId="179" fontId="39" fillId="0" borderId="21" xfId="52" applyNumberFormat="1" applyFont="1" applyFill="1" applyBorder="1" applyAlignment="1">
      <alignment horizontal="left" vertical="center"/>
    </xf>
    <xf numFmtId="0" fontId="38" fillId="0" borderId="0" xfId="52" applyFont="1" applyAlignment="1">
      <alignment horizontal="center" vertical="center"/>
    </xf>
    <xf numFmtId="0" fontId="37" fillId="0" borderId="30" xfId="52" applyFont="1" applyBorder="1" applyAlignment="1">
      <alignment horizontal="center" vertical="distributed" textRotation="255"/>
    </xf>
    <xf numFmtId="0" fontId="37" fillId="0" borderId="29" xfId="52" applyFont="1" applyBorder="1" applyAlignment="1">
      <alignment horizontal="center" vertical="distributed" textRotation="255"/>
    </xf>
    <xf numFmtId="0" fontId="37" fillId="0" borderId="17" xfId="52" applyFont="1" applyBorder="1" applyAlignment="1">
      <alignment horizontal="center" vertical="distributed" textRotation="255"/>
    </xf>
    <xf numFmtId="0" fontId="37" fillId="0" borderId="25" xfId="52" applyFont="1" applyBorder="1" applyAlignment="1">
      <alignment horizontal="center" vertical="distributed" textRotation="255"/>
    </xf>
    <xf numFmtId="0" fontId="37" fillId="0" borderId="18" xfId="52" applyFont="1" applyBorder="1" applyAlignment="1">
      <alignment horizontal="center" vertical="distributed" textRotation="255"/>
    </xf>
    <xf numFmtId="0" fontId="37" fillId="0" borderId="20" xfId="52" applyFont="1" applyBorder="1" applyAlignment="1">
      <alignment horizontal="center" vertical="distributed" textRotation="255"/>
    </xf>
    <xf numFmtId="0" fontId="41" fillId="0" borderId="30" xfId="52" applyFont="1" applyBorder="1" applyAlignment="1">
      <alignment horizontal="center" vertical="center" textRotation="255"/>
    </xf>
    <xf numFmtId="0" fontId="41" fillId="0" borderId="29" xfId="52" applyFont="1" applyBorder="1" applyAlignment="1">
      <alignment horizontal="center" vertical="center" textRotation="255"/>
    </xf>
    <xf numFmtId="0" fontId="41" fillId="0" borderId="17" xfId="52" applyFont="1" applyBorder="1" applyAlignment="1">
      <alignment horizontal="center" vertical="center" textRotation="255"/>
    </xf>
    <xf numFmtId="0" fontId="40" fillId="0" borderId="30" xfId="52" applyFont="1" applyBorder="1" applyAlignment="1">
      <alignment horizontal="center" vertical="distributed" textRotation="255"/>
    </xf>
    <xf numFmtId="0" fontId="40" fillId="0" borderId="29" xfId="52" applyFont="1" applyBorder="1" applyAlignment="1">
      <alignment horizontal="center" vertical="distributed" textRotation="255"/>
    </xf>
    <xf numFmtId="0" fontId="40" fillId="0" borderId="17" xfId="52" applyFont="1" applyBorder="1" applyAlignment="1">
      <alignment horizontal="center" vertical="distributed" textRotation="255"/>
    </xf>
    <xf numFmtId="0" fontId="8" fillId="0" borderId="18" xfId="56" applyFont="1" applyBorder="1" applyAlignment="1">
      <alignment horizontal="right" vertical="center"/>
    </xf>
    <xf numFmtId="0" fontId="8" fillId="0" borderId="0" xfId="56" applyFont="1" applyBorder="1" applyAlignment="1">
      <alignment horizontal="right" vertical="center"/>
    </xf>
    <xf numFmtId="0" fontId="8" fillId="0" borderId="20" xfId="56" applyFont="1" applyBorder="1" applyAlignment="1">
      <alignment horizontal="right" vertical="center"/>
    </xf>
    <xf numFmtId="0" fontId="8" fillId="0" borderId="28" xfId="56" applyFont="1" applyBorder="1" applyAlignment="1">
      <alignment horizontal="right" vertical="center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37" fillId="0" borderId="2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37" fillId="0" borderId="27" xfId="0" applyFont="1" applyBorder="1" applyAlignment="1">
      <alignment horizontal="left"/>
    </xf>
    <xf numFmtId="0" fontId="37" fillId="0" borderId="18" xfId="0" applyFont="1" applyBorder="1" applyAlignment="1"/>
    <xf numFmtId="0" fontId="37" fillId="0" borderId="0" xfId="0" applyFont="1" applyBorder="1" applyAlignment="1"/>
    <xf numFmtId="0" fontId="37" fillId="0" borderId="19" xfId="0" applyFont="1" applyBorder="1" applyAlignment="1"/>
    <xf numFmtId="0" fontId="46" fillId="0" borderId="13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/>
    </xf>
    <xf numFmtId="0" fontId="47" fillId="0" borderId="13" xfId="0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7" fillId="0" borderId="13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left" wrapText="1"/>
    </xf>
    <xf numFmtId="178" fontId="46" fillId="0" borderId="30" xfId="0" applyNumberFormat="1" applyFont="1" applyBorder="1" applyAlignment="1">
      <alignment horizontal="right"/>
    </xf>
    <xf numFmtId="178" fontId="46" fillId="0" borderId="17" xfId="0" applyNumberFormat="1" applyFont="1" applyBorder="1" applyAlignment="1">
      <alignment horizontal="right"/>
    </xf>
    <xf numFmtId="0" fontId="47" fillId="0" borderId="25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 wrapText="1"/>
    </xf>
    <xf numFmtId="0" fontId="46" fillId="0" borderId="2" xfId="0" applyFont="1" applyFill="1" applyBorder="1" applyAlignment="1">
      <alignment horizontal="left" wrapText="1"/>
    </xf>
    <xf numFmtId="0" fontId="46" fillId="0" borderId="15" xfId="0" applyFont="1" applyFill="1" applyBorder="1" applyAlignment="1">
      <alignment horizontal="left" wrapText="1"/>
    </xf>
    <xf numFmtId="0" fontId="46" fillId="0" borderId="3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7" fillId="0" borderId="15" xfId="0" applyFont="1" applyFill="1" applyBorder="1" applyAlignment="1"/>
    <xf numFmtId="0" fontId="47" fillId="0" borderId="13" xfId="0" applyFont="1" applyFill="1" applyBorder="1" applyAlignment="1"/>
    <xf numFmtId="0" fontId="46" fillId="0" borderId="37" xfId="0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0" fontId="10" fillId="0" borderId="15" xfId="0" applyFont="1" applyFill="1" applyBorder="1"/>
    <xf numFmtId="0" fontId="10" fillId="0" borderId="13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46" fillId="0" borderId="28" xfId="0" applyFont="1" applyBorder="1"/>
    <xf numFmtId="0" fontId="47" fillId="0" borderId="27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176" fontId="46" fillId="0" borderId="30" xfId="0" applyNumberFormat="1" applyFont="1" applyFill="1" applyBorder="1" applyAlignment="1">
      <alignment horizontal="center" vertical="center"/>
    </xf>
    <xf numFmtId="176" fontId="46" fillId="0" borderId="17" xfId="0" applyNumberFormat="1" applyFont="1" applyFill="1" applyBorder="1" applyAlignment="1">
      <alignment horizontal="center" vertical="center"/>
    </xf>
    <xf numFmtId="9" fontId="47" fillId="0" borderId="37" xfId="0" applyNumberFormat="1" applyFont="1" applyFill="1" applyBorder="1" applyAlignment="1">
      <alignment horizontal="left"/>
    </xf>
    <xf numFmtId="0" fontId="46" fillId="25" borderId="30" xfId="0" applyNumberFormat="1" applyFont="1" applyFill="1" applyBorder="1" applyAlignment="1">
      <alignment horizontal="center" vertical="center"/>
    </xf>
    <xf numFmtId="0" fontId="46" fillId="25" borderId="17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26" xfId="0" applyNumberFormat="1" applyFont="1" applyFill="1" applyBorder="1" applyAlignment="1">
      <alignment horizontal="center" vertical="center"/>
    </xf>
    <xf numFmtId="176" fontId="46" fillId="0" borderId="27" xfId="0" applyNumberFormat="1" applyFont="1" applyFill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horizontal="center" vertical="center"/>
    </xf>
    <xf numFmtId="176" fontId="46" fillId="0" borderId="28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  <xf numFmtId="0" fontId="47" fillId="0" borderId="37" xfId="0" applyFont="1" applyFill="1" applyBorder="1" applyAlignment="1">
      <alignment horizontal="left" wrapText="1"/>
    </xf>
    <xf numFmtId="0" fontId="47" fillId="0" borderId="13" xfId="0" applyFont="1" applyFill="1" applyBorder="1"/>
    <xf numFmtId="0" fontId="47" fillId="0" borderId="15" xfId="0" applyFont="1" applyFill="1" applyBorder="1"/>
    <xf numFmtId="0" fontId="10" fillId="0" borderId="15" xfId="0" applyFont="1" applyFill="1" applyBorder="1" applyAlignment="1">
      <alignment wrapText="1"/>
    </xf>
    <xf numFmtId="0" fontId="10" fillId="0" borderId="13" xfId="53" applyFont="1" applyFill="1" applyBorder="1" applyAlignment="1">
      <alignment wrapText="1"/>
    </xf>
    <xf numFmtId="0" fontId="10" fillId="0" borderId="15" xfId="53" applyFont="1" applyFill="1" applyBorder="1" applyAlignment="1">
      <alignment wrapText="1"/>
    </xf>
    <xf numFmtId="0" fontId="50" fillId="0" borderId="13" xfId="53" applyFont="1" applyFill="1" applyBorder="1" applyAlignment="1">
      <alignment horizontal="left" wrapText="1"/>
    </xf>
    <xf numFmtId="0" fontId="50" fillId="0" borderId="2" xfId="53" applyFont="1" applyFill="1" applyBorder="1" applyAlignment="1">
      <alignment horizontal="left" wrapText="1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パーセント 2" xfId="37"/>
    <cellStyle name="メモ" xfId="38" builtinId="10" customBuiltin="1"/>
    <cellStyle name="リンク セル" xfId="39" builtinId="24" customBuiltin="1"/>
    <cellStyle name="悪い" xfId="40" builtinId="27" customBuiltin="1"/>
    <cellStyle name="計算" xfId="41" builtinId="22" customBuiltin="1"/>
    <cellStyle name="警告文" xfId="42" builtinId="11" customBuiltin="1"/>
    <cellStyle name="桁区切り 2" xfId="43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集計" xfId="48" builtinId="25" customBuiltin="1"/>
    <cellStyle name="出力" xfId="49" builtinId="21" customBuiltin="1"/>
    <cellStyle name="説明文" xfId="50" builtinId="53" customBuiltin="1"/>
    <cellStyle name="入力" xfId="51" builtinId="20" customBuiltin="1"/>
    <cellStyle name="標準" xfId="0" builtinId="0"/>
    <cellStyle name="標準 2" xfId="52"/>
    <cellStyle name="標準 2 2" xfId="53"/>
    <cellStyle name="標準 2 3" xfId="54"/>
    <cellStyle name="標準 3" xfId="55"/>
    <cellStyle name="標準_設計書（電気H19.4）" xfId="56"/>
    <cellStyle name="標準Ａ" xfId="57"/>
    <cellStyle name="未定義" xfId="58"/>
    <cellStyle name="良い" xfId="5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P33"/>
  <sheetViews>
    <sheetView showGridLines="0" tabSelected="1" view="pageBreakPreview" zoomScale="75" zoomScaleNormal="75" zoomScaleSheetLayoutView="75" workbookViewId="0">
      <selection activeCell="R21" sqref="R21"/>
    </sheetView>
  </sheetViews>
  <sheetFormatPr defaultRowHeight="13.5"/>
  <cols>
    <col min="1" max="1" width="9" style="15"/>
    <col min="2" max="2" width="15.625" style="15" customWidth="1"/>
    <col min="3" max="3" width="13.625" style="15" customWidth="1"/>
    <col min="4" max="4" width="3.625" style="15" customWidth="1"/>
    <col min="5" max="5" width="10.625" style="15" customWidth="1"/>
    <col min="6" max="6" width="3.625" style="15" customWidth="1"/>
    <col min="7" max="7" width="10.625" style="15" customWidth="1"/>
    <col min="8" max="8" width="3.625" style="15" customWidth="1"/>
    <col min="9" max="9" width="10.625" style="15" customWidth="1"/>
    <col min="10" max="10" width="3.625" style="15" customWidth="1"/>
    <col min="11" max="11" width="10.625" style="15" customWidth="1"/>
    <col min="12" max="12" width="3.625" style="15" customWidth="1"/>
    <col min="13" max="13" width="10.625" style="15" customWidth="1"/>
    <col min="14" max="14" width="5.625" style="15" customWidth="1"/>
    <col min="15" max="15" width="25.625" style="15" customWidth="1"/>
    <col min="16" max="16" width="5.625" style="15" customWidth="1"/>
    <col min="17" max="16384" width="9" style="15"/>
  </cols>
  <sheetData>
    <row r="1" spans="2:16" ht="15.75" customHeight="1"/>
    <row r="2" spans="2:16" ht="15.75" customHeight="1"/>
    <row r="3" spans="2:16" ht="15.75" customHeight="1">
      <c r="B3" s="253" t="s">
        <v>74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2:16" ht="15.75" customHeight="1"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</row>
    <row r="5" spans="2:16" ht="15.75" customHeight="1"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2:16" ht="15.75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</row>
    <row r="7" spans="2:16" ht="15.75" customHeight="1">
      <c r="B7" s="84"/>
      <c r="C7" s="84"/>
      <c r="D7" s="8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</row>
    <row r="8" spans="2:16" ht="15.75" customHeight="1">
      <c r="B8" s="198" t="s">
        <v>11</v>
      </c>
      <c r="C8" s="180" t="s">
        <v>330</v>
      </c>
      <c r="D8" s="182"/>
      <c r="E8" s="255" t="s">
        <v>46</v>
      </c>
      <c r="F8" s="257" t="s">
        <v>12</v>
      </c>
      <c r="G8" s="254" t="s">
        <v>46</v>
      </c>
      <c r="H8" s="254" t="s">
        <v>31</v>
      </c>
      <c r="I8" s="254" t="s">
        <v>46</v>
      </c>
      <c r="J8" s="254" t="s">
        <v>31</v>
      </c>
      <c r="K8" s="254" t="s">
        <v>46</v>
      </c>
      <c r="L8" s="260" t="s">
        <v>45</v>
      </c>
      <c r="M8" s="263" t="s">
        <v>47</v>
      </c>
      <c r="N8" s="272"/>
      <c r="O8" s="273"/>
      <c r="P8" s="274"/>
    </row>
    <row r="9" spans="2:16" ht="15.75" customHeight="1">
      <c r="B9" s="198"/>
      <c r="C9" s="183"/>
      <c r="D9" s="185"/>
      <c r="E9" s="255"/>
      <c r="F9" s="258"/>
      <c r="G9" s="255"/>
      <c r="H9" s="255"/>
      <c r="I9" s="255"/>
      <c r="J9" s="255"/>
      <c r="K9" s="255"/>
      <c r="L9" s="261"/>
      <c r="M9" s="264"/>
      <c r="N9" s="275"/>
      <c r="O9" s="276"/>
      <c r="P9" s="277"/>
    </row>
    <row r="10" spans="2:16" ht="15.75" customHeight="1">
      <c r="B10" s="198" t="s">
        <v>13</v>
      </c>
      <c r="C10" s="176" t="s">
        <v>331</v>
      </c>
      <c r="D10" s="240"/>
      <c r="E10" s="255"/>
      <c r="F10" s="258"/>
      <c r="G10" s="255"/>
      <c r="H10" s="255"/>
      <c r="I10" s="255"/>
      <c r="J10" s="255"/>
      <c r="K10" s="255"/>
      <c r="L10" s="261"/>
      <c r="M10" s="264"/>
      <c r="N10" s="266"/>
      <c r="O10" s="267"/>
      <c r="P10" s="270"/>
    </row>
    <row r="11" spans="2:16" ht="15.75" customHeight="1">
      <c r="B11" s="198"/>
      <c r="C11" s="183"/>
      <c r="D11" s="185"/>
      <c r="E11" s="256"/>
      <c r="F11" s="259"/>
      <c r="G11" s="256"/>
      <c r="H11" s="256"/>
      <c r="I11" s="256"/>
      <c r="J11" s="256"/>
      <c r="K11" s="256"/>
      <c r="L11" s="262"/>
      <c r="M11" s="265"/>
      <c r="N11" s="268"/>
      <c r="O11" s="269"/>
      <c r="P11" s="271"/>
    </row>
    <row r="12" spans="2:16" ht="15.75" customHeight="1">
      <c r="B12" s="224" t="s">
        <v>14</v>
      </c>
      <c r="C12" s="199" t="s">
        <v>75</v>
      </c>
      <c r="D12" s="200"/>
      <c r="E12" s="200"/>
      <c r="F12" s="200"/>
      <c r="G12" s="200"/>
      <c r="H12" s="200"/>
      <c r="I12" s="200"/>
      <c r="J12" s="200"/>
      <c r="K12" s="201"/>
      <c r="L12" s="176" t="s">
        <v>15</v>
      </c>
      <c r="M12" s="177"/>
      <c r="N12" s="180" t="s">
        <v>327</v>
      </c>
      <c r="O12" s="181"/>
      <c r="P12" s="182"/>
    </row>
    <row r="13" spans="2:16" ht="15.75" customHeight="1">
      <c r="B13" s="198"/>
      <c r="C13" s="202"/>
      <c r="D13" s="203"/>
      <c r="E13" s="203"/>
      <c r="F13" s="203"/>
      <c r="G13" s="203"/>
      <c r="H13" s="203"/>
      <c r="I13" s="203"/>
      <c r="J13" s="203"/>
      <c r="K13" s="204"/>
      <c r="L13" s="178"/>
      <c r="M13" s="179"/>
      <c r="N13" s="183"/>
      <c r="O13" s="184"/>
      <c r="P13" s="185"/>
    </row>
    <row r="14" spans="2:16" ht="15.75" customHeight="1">
      <c r="B14" s="198" t="s">
        <v>16</v>
      </c>
      <c r="C14" s="214" t="s">
        <v>314</v>
      </c>
      <c r="D14" s="215"/>
      <c r="E14" s="215"/>
      <c r="F14" s="215"/>
      <c r="G14" s="215"/>
      <c r="H14" s="215"/>
      <c r="I14" s="215"/>
      <c r="J14" s="215"/>
      <c r="K14" s="216"/>
      <c r="L14" s="186" t="s">
        <v>17</v>
      </c>
      <c r="M14" s="187"/>
      <c r="N14" s="187"/>
      <c r="O14" s="187"/>
      <c r="P14" s="188"/>
    </row>
    <row r="15" spans="2:16" ht="15.75" customHeight="1">
      <c r="B15" s="198"/>
      <c r="C15" s="217"/>
      <c r="D15" s="218"/>
      <c r="E15" s="218"/>
      <c r="F15" s="218"/>
      <c r="G15" s="218"/>
      <c r="H15" s="218"/>
      <c r="I15" s="218"/>
      <c r="J15" s="218"/>
      <c r="K15" s="219"/>
      <c r="L15" s="163"/>
      <c r="M15" s="164"/>
      <c r="N15" s="164"/>
      <c r="O15" s="164"/>
      <c r="P15" s="165"/>
    </row>
    <row r="16" spans="2:16" ht="15.75" customHeight="1">
      <c r="B16" s="198"/>
      <c r="C16" s="217"/>
      <c r="D16" s="218"/>
      <c r="E16" s="220"/>
      <c r="F16" s="220"/>
      <c r="G16" s="220"/>
      <c r="H16" s="220"/>
      <c r="I16" s="220"/>
      <c r="J16" s="220"/>
      <c r="K16" s="219"/>
      <c r="L16" s="192" t="s">
        <v>86</v>
      </c>
      <c r="M16" s="193"/>
      <c r="N16" s="193"/>
      <c r="O16" s="193"/>
      <c r="P16" s="194"/>
    </row>
    <row r="17" spans="2:16" ht="15.75" customHeight="1">
      <c r="B17" s="198"/>
      <c r="C17" s="217"/>
      <c r="D17" s="218"/>
      <c r="E17" s="220"/>
      <c r="F17" s="220"/>
      <c r="G17" s="220"/>
      <c r="H17" s="220"/>
      <c r="I17" s="220"/>
      <c r="J17" s="220"/>
      <c r="K17" s="219"/>
      <c r="L17" s="192" t="s">
        <v>87</v>
      </c>
      <c r="M17" s="193"/>
      <c r="N17" s="193"/>
      <c r="O17" s="193"/>
      <c r="P17" s="194"/>
    </row>
    <row r="18" spans="2:16" ht="15.75" customHeight="1">
      <c r="B18" s="198"/>
      <c r="C18" s="221"/>
      <c r="D18" s="222"/>
      <c r="E18" s="222"/>
      <c r="F18" s="222"/>
      <c r="G18" s="222"/>
      <c r="H18" s="222"/>
      <c r="I18" s="222"/>
      <c r="J18" s="222"/>
      <c r="K18" s="223"/>
      <c r="L18" s="192"/>
      <c r="M18" s="193"/>
      <c r="N18" s="193"/>
      <c r="O18" s="193"/>
      <c r="P18" s="194"/>
    </row>
    <row r="19" spans="2:16" ht="15.75" customHeight="1">
      <c r="B19" s="198" t="s">
        <v>18</v>
      </c>
      <c r="C19" s="205" t="s">
        <v>84</v>
      </c>
      <c r="D19" s="206"/>
      <c r="E19" s="206"/>
      <c r="F19" s="206"/>
      <c r="G19" s="206"/>
      <c r="H19" s="206"/>
      <c r="I19" s="206"/>
      <c r="J19" s="206"/>
      <c r="K19" s="207"/>
      <c r="L19" s="192" t="s">
        <v>88</v>
      </c>
      <c r="M19" s="193"/>
      <c r="N19" s="193"/>
      <c r="O19" s="193"/>
      <c r="P19" s="194"/>
    </row>
    <row r="20" spans="2:16" ht="15.75" customHeight="1">
      <c r="B20" s="198"/>
      <c r="C20" s="208"/>
      <c r="D20" s="209"/>
      <c r="E20" s="209"/>
      <c r="F20" s="209"/>
      <c r="G20" s="209"/>
      <c r="H20" s="209"/>
      <c r="I20" s="209"/>
      <c r="J20" s="209"/>
      <c r="K20" s="210"/>
      <c r="L20" s="192" t="s">
        <v>253</v>
      </c>
      <c r="M20" s="193"/>
      <c r="N20" s="193"/>
      <c r="O20" s="193"/>
      <c r="P20" s="194"/>
    </row>
    <row r="21" spans="2:16" ht="15.75" customHeight="1">
      <c r="B21" s="198"/>
      <c r="C21" s="208"/>
      <c r="D21" s="209"/>
      <c r="E21" s="209"/>
      <c r="F21" s="209"/>
      <c r="G21" s="209"/>
      <c r="H21" s="209"/>
      <c r="I21" s="209"/>
      <c r="J21" s="209"/>
      <c r="K21" s="210"/>
      <c r="L21" s="195" t="s">
        <v>250</v>
      </c>
      <c r="M21" s="196"/>
      <c r="N21" s="196"/>
      <c r="O21" s="196"/>
      <c r="P21" s="197"/>
    </row>
    <row r="22" spans="2:16" ht="15.75" customHeight="1">
      <c r="B22" s="198"/>
      <c r="C22" s="208"/>
      <c r="D22" s="209"/>
      <c r="E22" s="209"/>
      <c r="F22" s="209"/>
      <c r="G22" s="209"/>
      <c r="H22" s="209"/>
      <c r="I22" s="209"/>
      <c r="J22" s="209"/>
      <c r="K22" s="210"/>
      <c r="L22" s="192" t="s">
        <v>249</v>
      </c>
      <c r="M22" s="193"/>
      <c r="N22" s="193"/>
      <c r="O22" s="193"/>
      <c r="P22" s="194"/>
    </row>
    <row r="23" spans="2:16" ht="15.75" customHeight="1">
      <c r="B23" s="198"/>
      <c r="C23" s="211"/>
      <c r="D23" s="212"/>
      <c r="E23" s="212"/>
      <c r="F23" s="212"/>
      <c r="G23" s="212"/>
      <c r="H23" s="212"/>
      <c r="I23" s="212"/>
      <c r="J23" s="212"/>
      <c r="K23" s="213"/>
      <c r="L23" s="160" t="s">
        <v>251</v>
      </c>
      <c r="M23" s="161"/>
      <c r="N23" s="161"/>
      <c r="O23" s="161"/>
      <c r="P23" s="162"/>
    </row>
    <row r="24" spans="2:16" ht="15.75" customHeight="1">
      <c r="B24" s="198" t="s">
        <v>19</v>
      </c>
      <c r="C24" s="241"/>
      <c r="D24" s="242"/>
      <c r="E24" s="242"/>
      <c r="F24" s="242"/>
      <c r="G24" s="242"/>
      <c r="H24" s="242"/>
      <c r="I24" s="247"/>
      <c r="J24" s="247"/>
      <c r="K24" s="248"/>
      <c r="L24" s="160" t="s">
        <v>252</v>
      </c>
      <c r="M24" s="161"/>
      <c r="N24" s="161"/>
      <c r="O24" s="161"/>
      <c r="P24" s="162"/>
    </row>
    <row r="25" spans="2:16" ht="15.75" customHeight="1">
      <c r="B25" s="198"/>
      <c r="C25" s="243"/>
      <c r="D25" s="244"/>
      <c r="E25" s="244"/>
      <c r="F25" s="244"/>
      <c r="G25" s="244"/>
      <c r="H25" s="244"/>
      <c r="I25" s="249"/>
      <c r="J25" s="249"/>
      <c r="K25" s="250"/>
      <c r="L25" s="160"/>
      <c r="M25" s="161"/>
      <c r="N25" s="161"/>
      <c r="O25" s="161"/>
      <c r="P25" s="162"/>
    </row>
    <row r="26" spans="2:16" ht="15.75" customHeight="1">
      <c r="B26" s="198"/>
      <c r="C26" s="245"/>
      <c r="D26" s="246"/>
      <c r="E26" s="246"/>
      <c r="F26" s="246"/>
      <c r="G26" s="246"/>
      <c r="H26" s="246"/>
      <c r="I26" s="251"/>
      <c r="J26" s="251"/>
      <c r="K26" s="252"/>
      <c r="L26" s="163"/>
      <c r="M26" s="164"/>
      <c r="N26" s="164"/>
      <c r="O26" s="164"/>
      <c r="P26" s="165"/>
    </row>
    <row r="27" spans="2:16" ht="15.75" customHeight="1">
      <c r="B27" s="198" t="s">
        <v>20</v>
      </c>
      <c r="C27" s="225" t="s">
        <v>85</v>
      </c>
      <c r="D27" s="226"/>
      <c r="E27" s="226"/>
      <c r="F27" s="226"/>
      <c r="G27" s="226"/>
      <c r="H27" s="227"/>
      <c r="I27" s="227"/>
      <c r="J27" s="227"/>
      <c r="K27" s="228"/>
      <c r="L27" s="163"/>
      <c r="M27" s="164"/>
      <c r="N27" s="164"/>
      <c r="O27" s="164"/>
      <c r="P27" s="165"/>
    </row>
    <row r="28" spans="2:16" ht="15.75" customHeight="1">
      <c r="B28" s="198"/>
      <c r="C28" s="229"/>
      <c r="D28" s="230"/>
      <c r="E28" s="230"/>
      <c r="F28" s="230"/>
      <c r="G28" s="230"/>
      <c r="H28" s="231"/>
      <c r="I28" s="231"/>
      <c r="J28" s="231"/>
      <c r="K28" s="232"/>
      <c r="L28" s="163"/>
      <c r="M28" s="164"/>
      <c r="N28" s="164"/>
      <c r="O28" s="164"/>
      <c r="P28" s="165"/>
    </row>
    <row r="29" spans="2:16" ht="15.75" customHeight="1">
      <c r="B29" s="198"/>
      <c r="C29" s="233"/>
      <c r="D29" s="234"/>
      <c r="E29" s="234"/>
      <c r="F29" s="234"/>
      <c r="G29" s="234"/>
      <c r="H29" s="235"/>
      <c r="I29" s="235"/>
      <c r="J29" s="235"/>
      <c r="K29" s="236"/>
      <c r="L29" s="189"/>
      <c r="M29" s="190"/>
      <c r="N29" s="190"/>
      <c r="O29" s="190"/>
      <c r="P29" s="191"/>
    </row>
    <row r="30" spans="2:16" ht="15.75" customHeight="1">
      <c r="B30" s="237" t="s">
        <v>21</v>
      </c>
      <c r="C30" s="180" t="s">
        <v>223</v>
      </c>
      <c r="D30" s="181"/>
      <c r="E30" s="181"/>
      <c r="F30" s="181"/>
      <c r="G30" s="181"/>
      <c r="H30" s="181"/>
      <c r="I30" s="181"/>
      <c r="J30" s="181"/>
      <c r="K30" s="182"/>
      <c r="L30" s="166" t="s">
        <v>76</v>
      </c>
      <c r="M30" s="167"/>
      <c r="N30" s="168"/>
      <c r="O30" s="172"/>
      <c r="P30" s="173"/>
    </row>
    <row r="31" spans="2:16" ht="15.75" customHeight="1">
      <c r="B31" s="238"/>
      <c r="C31" s="176"/>
      <c r="D31" s="239"/>
      <c r="E31" s="239"/>
      <c r="F31" s="239"/>
      <c r="G31" s="239"/>
      <c r="H31" s="239"/>
      <c r="I31" s="239"/>
      <c r="J31" s="239"/>
      <c r="K31" s="240"/>
      <c r="L31" s="169"/>
      <c r="M31" s="170"/>
      <c r="N31" s="171"/>
      <c r="O31" s="174"/>
      <c r="P31" s="175"/>
    </row>
    <row r="32" spans="2:16" ht="15.75" customHeight="1">
      <c r="B32" s="238"/>
      <c r="C32" s="176"/>
      <c r="D32" s="239"/>
      <c r="E32" s="239"/>
      <c r="F32" s="239"/>
      <c r="G32" s="239"/>
      <c r="H32" s="239"/>
      <c r="I32" s="239"/>
      <c r="J32" s="239"/>
      <c r="K32" s="240"/>
      <c r="L32" s="166" t="s">
        <v>77</v>
      </c>
      <c r="M32" s="167"/>
      <c r="N32" s="168"/>
      <c r="O32" s="172"/>
      <c r="P32" s="173"/>
    </row>
    <row r="33" spans="2:16" ht="15.75" customHeight="1">
      <c r="B33" s="224"/>
      <c r="C33" s="183"/>
      <c r="D33" s="184"/>
      <c r="E33" s="184"/>
      <c r="F33" s="184"/>
      <c r="G33" s="184"/>
      <c r="H33" s="184"/>
      <c r="I33" s="184"/>
      <c r="J33" s="184"/>
      <c r="K33" s="185"/>
      <c r="L33" s="169"/>
      <c r="M33" s="170"/>
      <c r="N33" s="171"/>
      <c r="O33" s="174"/>
      <c r="P33" s="175"/>
    </row>
  </sheetData>
  <mergeCells count="53">
    <mergeCell ref="L17:P17"/>
    <mergeCell ref="N8:P8"/>
    <mergeCell ref="N9:P9"/>
    <mergeCell ref="B3:P4"/>
    <mergeCell ref="I8:I11"/>
    <mergeCell ref="J8:J11"/>
    <mergeCell ref="F8:F11"/>
    <mergeCell ref="B8:B9"/>
    <mergeCell ref="H8:H11"/>
    <mergeCell ref="K8:K11"/>
    <mergeCell ref="L8:L11"/>
    <mergeCell ref="M8:M11"/>
    <mergeCell ref="B10:B11"/>
    <mergeCell ref="N10:O11"/>
    <mergeCell ref="P10:P11"/>
    <mergeCell ref="C8:D9"/>
    <mergeCell ref="E8:E11"/>
    <mergeCell ref="G8:G11"/>
    <mergeCell ref="C10:D11"/>
    <mergeCell ref="B24:B26"/>
    <mergeCell ref="B27:B29"/>
    <mergeCell ref="C27:K29"/>
    <mergeCell ref="B30:B33"/>
    <mergeCell ref="C30:K33"/>
    <mergeCell ref="C24:H26"/>
    <mergeCell ref="I24:K26"/>
    <mergeCell ref="B19:B23"/>
    <mergeCell ref="C12:K13"/>
    <mergeCell ref="C19:K23"/>
    <mergeCell ref="B14:B18"/>
    <mergeCell ref="C14:K18"/>
    <mergeCell ref="B12:B13"/>
    <mergeCell ref="L32:N33"/>
    <mergeCell ref="O30:P31"/>
    <mergeCell ref="O32:P33"/>
    <mergeCell ref="L12:M13"/>
    <mergeCell ref="N12:P13"/>
    <mergeCell ref="L14:P14"/>
    <mergeCell ref="L28:P28"/>
    <mergeCell ref="L29:P29"/>
    <mergeCell ref="L22:P22"/>
    <mergeCell ref="L16:P16"/>
    <mergeCell ref="L18:P18"/>
    <mergeCell ref="L19:P19"/>
    <mergeCell ref="L20:P20"/>
    <mergeCell ref="L21:P21"/>
    <mergeCell ref="L27:P27"/>
    <mergeCell ref="L15:P15"/>
    <mergeCell ref="L23:P23"/>
    <mergeCell ref="L24:P24"/>
    <mergeCell ref="L25:P25"/>
    <mergeCell ref="L26:P26"/>
    <mergeCell ref="L30:N31"/>
  </mergeCells>
  <phoneticPr fontId="7"/>
  <printOptions horizontalCentered="1" verticalCentered="1"/>
  <pageMargins left="0.59055118110236227" right="0.43307086614173229" top="0.78740157480314965" bottom="0.59055118110236227" header="0.51181102362204722" footer="0.51181102362204722"/>
  <pageSetup paperSize="9" scale="91" orientation="landscape" r:id="rId1"/>
  <headerFooter alignWithMargins="0">
    <oddFooter>&amp;C1/17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68"/>
  <sheetViews>
    <sheetView view="pageBreakPreview" zoomScale="85" zoomScaleNormal="75" zoomScaleSheetLayoutView="85" workbookViewId="0">
      <pane xSplit="4" ySplit="3" topLeftCell="E4" activePane="bottomRight" state="frozen"/>
      <selection activeCell="C39" sqref="C39"/>
      <selection pane="topRight" activeCell="C39" sqref="C39"/>
      <selection pane="bottomLeft" activeCell="C39" sqref="C39"/>
      <selection pane="bottomRight" activeCell="L12" sqref="L12"/>
    </sheetView>
  </sheetViews>
  <sheetFormatPr defaultRowHeight="32.1" customHeight="1"/>
  <cols>
    <col min="1" max="1" width="12.625" style="32" customWidth="1"/>
    <col min="2" max="2" width="27.625" style="73" customWidth="1"/>
    <col min="3" max="3" width="9.625" style="71" customWidth="1"/>
    <col min="4" max="4" width="17.5" style="71" customWidth="1"/>
    <col min="5" max="5" width="11.625" style="74" customWidth="1"/>
    <col min="6" max="6" width="10.625" style="75" customWidth="1"/>
    <col min="7" max="7" width="1.625" style="46" customWidth="1"/>
    <col min="8" max="8" width="3.625" style="76" customWidth="1"/>
    <col min="9" max="9" width="6.625" style="77" customWidth="1"/>
    <col min="10" max="10" width="13" style="75" customWidth="1"/>
    <col min="11" max="11" width="16.625" style="75" customWidth="1"/>
    <col min="12" max="12" width="23.25" style="71" bestFit="1" customWidth="1"/>
    <col min="13" max="16384" width="9" style="32"/>
  </cols>
  <sheetData>
    <row r="1" spans="1:12" ht="32.1" customHeight="1">
      <c r="A1" s="31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7.100000000000001" customHeight="1">
      <c r="A2" s="286"/>
      <c r="B2" s="294" t="s">
        <v>2</v>
      </c>
      <c r="C2" s="288" t="s">
        <v>3</v>
      </c>
      <c r="D2" s="306" t="s">
        <v>4</v>
      </c>
      <c r="E2" s="311" t="s">
        <v>5</v>
      </c>
      <c r="F2" s="313" t="s">
        <v>6</v>
      </c>
      <c r="G2" s="314"/>
      <c r="H2" s="315"/>
      <c r="I2" s="294" t="s">
        <v>7</v>
      </c>
      <c r="J2" s="308" t="s">
        <v>8</v>
      </c>
      <c r="K2" s="308" t="s">
        <v>9</v>
      </c>
      <c r="L2" s="294" t="s">
        <v>10</v>
      </c>
    </row>
    <row r="3" spans="1:12" ht="17.100000000000001" customHeight="1">
      <c r="A3" s="287"/>
      <c r="B3" s="295"/>
      <c r="C3" s="289"/>
      <c r="D3" s="307"/>
      <c r="E3" s="312"/>
      <c r="F3" s="316"/>
      <c r="G3" s="317"/>
      <c r="H3" s="318"/>
      <c r="I3" s="295"/>
      <c r="J3" s="309"/>
      <c r="K3" s="309"/>
      <c r="L3" s="295"/>
    </row>
    <row r="4" spans="1:12" ht="30.75" customHeight="1">
      <c r="A4" s="33"/>
      <c r="B4" s="291" t="str">
        <f>設計書表!C14</f>
        <v>秋田市民俗芸能伝承館外壁改修工事</v>
      </c>
      <c r="C4" s="292"/>
      <c r="D4" s="293"/>
      <c r="E4" s="34" t="s">
        <v>329</v>
      </c>
      <c r="F4" s="35" t="str">
        <f t="shared" ref="F4:F25" si="0">IF(E4="","",TRUNC(E4,0))</f>
        <v/>
      </c>
      <c r="G4" s="36" t="str">
        <f t="shared" ref="G4:G15" si="1">IF(I4="","",".")</f>
        <v/>
      </c>
      <c r="H4" s="89" t="str">
        <f>IF(E4="","",IF(E4&gt;=100,"--",IF(OR(I4="式",I4="ヶ所",I4="個",I4="枚",I4="日",I4="本",I4="台",I4="組",I4="基",I4="面",I4="箇所"),"--",(E4-F4)*10)))</f>
        <v/>
      </c>
      <c r="I4" s="90"/>
      <c r="J4" s="37"/>
      <c r="K4" s="37"/>
      <c r="L4" s="38"/>
    </row>
    <row r="5" spans="1:12" ht="30.75" customHeight="1">
      <c r="A5" s="39"/>
      <c r="B5" s="40" t="s">
        <v>28</v>
      </c>
      <c r="C5" s="290"/>
      <c r="D5" s="281"/>
      <c r="E5" s="34">
        <v>1</v>
      </c>
      <c r="F5" s="35">
        <f>IF(E5="","",TRUNC(E5,0))</f>
        <v>1</v>
      </c>
      <c r="G5" s="36" t="str">
        <f>IF(I5="","",".")</f>
        <v>.</v>
      </c>
      <c r="H5" s="89" t="str">
        <f>IF(E5="","",IF(E5&gt;=100,"--",IF(OR(I5="式",I5="ヶ所",I5="個",I5="枚",I5="日",I5="本",I5="台",I5="組",I5="基",I5="面",I5="箇所"),"--",(E5-F5)*10)))</f>
        <v>--</v>
      </c>
      <c r="I5" s="41" t="s">
        <v>25</v>
      </c>
      <c r="J5" s="37"/>
      <c r="K5" s="37"/>
      <c r="L5" s="42"/>
    </row>
    <row r="6" spans="1:12" ht="30.75" customHeight="1">
      <c r="A6" s="39"/>
      <c r="B6" s="43" t="s">
        <v>26</v>
      </c>
      <c r="C6" s="290"/>
      <c r="D6" s="281"/>
      <c r="E6" s="34" t="s">
        <v>329</v>
      </c>
      <c r="F6" s="35" t="str">
        <f t="shared" si="0"/>
        <v/>
      </c>
      <c r="G6" s="36" t="str">
        <f t="shared" si="1"/>
        <v/>
      </c>
      <c r="H6" s="89" t="str">
        <f t="shared" ref="H6:H19" si="2">IF(E6="","",IF(E6&gt;=100,"--",IF(OR(I6="式",I6="ヶ所",I6="個",I6="枚",I6="日",I6="本",I6="台",I6="組",I6="基",I6="面",I6="箇所"),"--",(E6-F6)*10)))</f>
        <v/>
      </c>
      <c r="I6" s="41"/>
      <c r="J6" s="37"/>
      <c r="K6" s="37"/>
      <c r="L6" s="42"/>
    </row>
    <row r="7" spans="1:12" ht="30.75" customHeight="1">
      <c r="A7" s="39"/>
      <c r="B7" s="40" t="s">
        <v>27</v>
      </c>
      <c r="C7" s="290"/>
      <c r="D7" s="281"/>
      <c r="E7" s="34">
        <v>1</v>
      </c>
      <c r="F7" s="35">
        <f t="shared" si="0"/>
        <v>1</v>
      </c>
      <c r="G7" s="36" t="str">
        <f t="shared" si="1"/>
        <v>.</v>
      </c>
      <c r="H7" s="89" t="str">
        <f t="shared" si="2"/>
        <v>--</v>
      </c>
      <c r="I7" s="41" t="s">
        <v>25</v>
      </c>
      <c r="J7" s="37"/>
      <c r="K7" s="37"/>
      <c r="L7" s="42"/>
    </row>
    <row r="8" spans="1:12" ht="30.75" customHeight="1">
      <c r="A8" s="39"/>
      <c r="B8" s="43" t="s">
        <v>29</v>
      </c>
      <c r="C8" s="290"/>
      <c r="D8" s="281"/>
      <c r="E8" s="34" t="s">
        <v>329</v>
      </c>
      <c r="F8" s="35" t="str">
        <f t="shared" si="0"/>
        <v/>
      </c>
      <c r="G8" s="36" t="str">
        <f t="shared" si="1"/>
        <v/>
      </c>
      <c r="H8" s="89" t="str">
        <f t="shared" si="2"/>
        <v/>
      </c>
      <c r="I8" s="41"/>
      <c r="J8" s="37"/>
      <c r="K8" s="37"/>
      <c r="L8" s="42"/>
    </row>
    <row r="9" spans="1:12" ht="30.75" customHeight="1">
      <c r="A9" s="39"/>
      <c r="B9" s="40" t="s">
        <v>34</v>
      </c>
      <c r="C9" s="290"/>
      <c r="D9" s="281"/>
      <c r="E9" s="34">
        <v>1</v>
      </c>
      <c r="F9" s="35">
        <f t="shared" si="0"/>
        <v>1</v>
      </c>
      <c r="G9" s="36" t="str">
        <f t="shared" si="1"/>
        <v>.</v>
      </c>
      <c r="H9" s="89" t="str">
        <f t="shared" si="2"/>
        <v>--</v>
      </c>
      <c r="I9" s="41" t="s">
        <v>25</v>
      </c>
      <c r="J9" s="37"/>
      <c r="K9" s="37"/>
      <c r="L9" s="42"/>
    </row>
    <row r="10" spans="1:12" ht="30.75" customHeight="1">
      <c r="A10" s="39"/>
      <c r="B10" s="43" t="s">
        <v>23</v>
      </c>
      <c r="C10" s="290"/>
      <c r="D10" s="281"/>
      <c r="E10" s="34" t="s">
        <v>329</v>
      </c>
      <c r="F10" s="35" t="str">
        <f t="shared" si="0"/>
        <v/>
      </c>
      <c r="G10" s="36" t="str">
        <f t="shared" si="1"/>
        <v/>
      </c>
      <c r="H10" s="89" t="str">
        <f t="shared" si="2"/>
        <v/>
      </c>
      <c r="I10" s="41"/>
      <c r="J10" s="37"/>
      <c r="K10" s="37"/>
      <c r="L10" s="42"/>
    </row>
    <row r="11" spans="1:12" ht="30.75" customHeight="1">
      <c r="A11" s="39"/>
      <c r="B11" s="40" t="s">
        <v>56</v>
      </c>
      <c r="C11" s="290"/>
      <c r="D11" s="281"/>
      <c r="E11" s="34">
        <v>1</v>
      </c>
      <c r="F11" s="35">
        <f t="shared" si="0"/>
        <v>1</v>
      </c>
      <c r="G11" s="36" t="str">
        <f t="shared" si="1"/>
        <v>.</v>
      </c>
      <c r="H11" s="89" t="str">
        <f t="shared" si="2"/>
        <v>--</v>
      </c>
      <c r="I11" s="41" t="s">
        <v>25</v>
      </c>
      <c r="J11" s="37"/>
      <c r="K11" s="37"/>
      <c r="L11" s="42"/>
    </row>
    <row r="12" spans="1:12" ht="30.75" customHeight="1">
      <c r="A12" s="39"/>
      <c r="B12" s="44" t="s">
        <v>55</v>
      </c>
      <c r="C12" s="290" t="s">
        <v>245</v>
      </c>
      <c r="D12" s="281"/>
      <c r="E12" s="34">
        <v>1</v>
      </c>
      <c r="F12" s="35">
        <f>IF(E12="","",TRUNC(E12,0))</f>
        <v>1</v>
      </c>
      <c r="G12" s="36" t="str">
        <f>IF(I12="","",".")</f>
        <v>.</v>
      </c>
      <c r="H12" s="89" t="str">
        <f>IF(E12="","",IF(E12&gt;=100,"--",IF(OR(I12="式",I12="ヶ所",I12="個",I12="枚",I12="日",I12="本",I12="台",I12="組",I12="基",I12="面",I12="箇所"),"--",(E12-F12)*10)))</f>
        <v>--</v>
      </c>
      <c r="I12" s="41" t="s">
        <v>25</v>
      </c>
      <c r="J12" s="37"/>
      <c r="K12" s="37"/>
      <c r="L12" s="42"/>
    </row>
    <row r="13" spans="1:12" ht="30.75" customHeight="1">
      <c r="A13" s="39"/>
      <c r="B13" s="43" t="s">
        <v>24</v>
      </c>
      <c r="C13" s="290"/>
      <c r="D13" s="281"/>
      <c r="E13" s="34" t="s">
        <v>329</v>
      </c>
      <c r="F13" s="35" t="str">
        <f t="shared" si="0"/>
        <v/>
      </c>
      <c r="G13" s="36" t="str">
        <f t="shared" si="1"/>
        <v/>
      </c>
      <c r="H13" s="89" t="str">
        <f t="shared" si="2"/>
        <v/>
      </c>
      <c r="I13" s="41"/>
      <c r="J13" s="37"/>
      <c r="K13" s="37"/>
      <c r="L13" s="42"/>
    </row>
    <row r="14" spans="1:12" ht="30.75" customHeight="1">
      <c r="A14" s="39"/>
      <c r="B14" s="44" t="s">
        <v>57</v>
      </c>
      <c r="C14" s="310">
        <v>0.1</v>
      </c>
      <c r="D14" s="281"/>
      <c r="E14" s="34">
        <v>1</v>
      </c>
      <c r="F14" s="35">
        <f t="shared" si="0"/>
        <v>1</v>
      </c>
      <c r="G14" s="36" t="str">
        <f t="shared" si="1"/>
        <v>.</v>
      </c>
      <c r="H14" s="89" t="str">
        <f t="shared" si="2"/>
        <v>--</v>
      </c>
      <c r="I14" s="41" t="s">
        <v>25</v>
      </c>
      <c r="J14" s="37"/>
      <c r="K14" s="37"/>
      <c r="L14" s="42"/>
    </row>
    <row r="15" spans="1:12" ht="30.75" customHeight="1">
      <c r="A15" s="39"/>
      <c r="B15" s="43" t="s">
        <v>35</v>
      </c>
      <c r="C15" s="290"/>
      <c r="D15" s="281"/>
      <c r="E15" s="34" t="s">
        <v>329</v>
      </c>
      <c r="F15" s="35" t="str">
        <f t="shared" si="0"/>
        <v/>
      </c>
      <c r="G15" s="36" t="str">
        <f t="shared" si="1"/>
        <v/>
      </c>
      <c r="H15" s="89" t="str">
        <f t="shared" si="2"/>
        <v/>
      </c>
      <c r="I15" s="41"/>
      <c r="J15" s="37"/>
      <c r="K15" s="37"/>
      <c r="L15" s="42"/>
    </row>
    <row r="16" spans="1:12" s="46" customFormat="1" ht="30.75" customHeight="1">
      <c r="A16" s="41"/>
      <c r="B16" s="45"/>
      <c r="C16" s="280"/>
      <c r="D16" s="281"/>
      <c r="E16" s="34" t="s">
        <v>329</v>
      </c>
      <c r="F16" s="35" t="str">
        <f t="shared" si="0"/>
        <v/>
      </c>
      <c r="G16" s="36" t="str">
        <f>IF(I16="","",".")</f>
        <v/>
      </c>
      <c r="H16" s="89" t="str">
        <f t="shared" si="2"/>
        <v/>
      </c>
      <c r="I16" s="41"/>
      <c r="J16" s="37"/>
      <c r="K16" s="37"/>
      <c r="L16" s="42"/>
    </row>
    <row r="17" spans="1:12" s="46" customFormat="1" ht="30.75" customHeight="1">
      <c r="A17" s="41"/>
      <c r="B17" s="45"/>
      <c r="C17" s="280"/>
      <c r="D17" s="281"/>
      <c r="E17" s="34"/>
      <c r="F17" s="35"/>
      <c r="G17" s="36"/>
      <c r="H17" s="89"/>
      <c r="I17" s="41"/>
      <c r="J17" s="37"/>
      <c r="K17" s="37"/>
      <c r="L17" s="42"/>
    </row>
    <row r="18" spans="1:12" s="46" customFormat="1" ht="30.75" customHeight="1">
      <c r="A18" s="41"/>
      <c r="B18" s="45"/>
      <c r="C18" s="280"/>
      <c r="D18" s="281"/>
      <c r="E18" s="34" t="s">
        <v>329</v>
      </c>
      <c r="F18" s="35" t="str">
        <f t="shared" si="0"/>
        <v/>
      </c>
      <c r="G18" s="36" t="str">
        <f t="shared" ref="G18:G25" si="3">IF(I18="","",".")</f>
        <v/>
      </c>
      <c r="H18" s="89" t="str">
        <f t="shared" si="2"/>
        <v/>
      </c>
      <c r="I18" s="41"/>
      <c r="J18" s="37"/>
      <c r="K18" s="37"/>
      <c r="L18" s="42"/>
    </row>
    <row r="19" spans="1:12" s="46" customFormat="1" ht="30.75" customHeight="1">
      <c r="A19" s="41"/>
      <c r="B19" s="47" t="str">
        <f>B5</f>
        <v>Ⅰ　直接工事</v>
      </c>
      <c r="C19" s="298" t="s">
        <v>22</v>
      </c>
      <c r="D19" s="279"/>
      <c r="E19" s="34" t="s">
        <v>329</v>
      </c>
      <c r="F19" s="35" t="str">
        <f t="shared" si="0"/>
        <v/>
      </c>
      <c r="G19" s="36" t="str">
        <f t="shared" si="3"/>
        <v/>
      </c>
      <c r="H19" s="89" t="str">
        <f t="shared" si="2"/>
        <v/>
      </c>
      <c r="I19" s="41"/>
      <c r="J19" s="37"/>
      <c r="K19" s="37"/>
      <c r="L19" s="42"/>
    </row>
    <row r="20" spans="1:12" s="46" customFormat="1" ht="30.75" customHeight="1">
      <c r="A20" s="41"/>
      <c r="B20" s="58" t="s">
        <v>137</v>
      </c>
      <c r="C20" s="297"/>
      <c r="D20" s="296"/>
      <c r="E20" s="34">
        <v>1</v>
      </c>
      <c r="F20" s="35">
        <f t="shared" si="0"/>
        <v>1</v>
      </c>
      <c r="G20" s="36" t="str">
        <f t="shared" si="3"/>
        <v>.</v>
      </c>
      <c r="H20" s="89" t="str">
        <f t="shared" ref="H20:H25" si="4">IF(E20="","",IF(E20&gt;=100,"--",IF(OR(I20="式",I20="ｹ所",I20="個",I20="枚",I20="日",I20="本",I20="台",I20="組",I20="基",I20="面",I20="箇所"),"--",(E20-F20)*10)))</f>
        <v>--</v>
      </c>
      <c r="I20" s="41" t="s">
        <v>25</v>
      </c>
      <c r="J20" s="37"/>
      <c r="K20" s="37"/>
      <c r="L20" s="42"/>
    </row>
    <row r="21" spans="1:12" s="46" customFormat="1" ht="30.75" customHeight="1">
      <c r="A21" s="41"/>
      <c r="B21" s="58" t="s">
        <v>89</v>
      </c>
      <c r="C21" s="297" t="s">
        <v>224</v>
      </c>
      <c r="D21" s="296"/>
      <c r="E21" s="34">
        <v>1</v>
      </c>
      <c r="F21" s="35">
        <f t="shared" si="0"/>
        <v>1</v>
      </c>
      <c r="G21" s="36" t="str">
        <f t="shared" si="3"/>
        <v>.</v>
      </c>
      <c r="H21" s="89" t="str">
        <f t="shared" si="4"/>
        <v>--</v>
      </c>
      <c r="I21" s="41" t="s">
        <v>25</v>
      </c>
      <c r="J21" s="37"/>
      <c r="K21" s="37"/>
      <c r="L21" s="42"/>
    </row>
    <row r="22" spans="1:12" s="46" customFormat="1" ht="30.75" customHeight="1">
      <c r="A22" s="41"/>
      <c r="B22" s="58" t="s">
        <v>107</v>
      </c>
      <c r="C22" s="280"/>
      <c r="D22" s="281"/>
      <c r="E22" s="34">
        <v>1</v>
      </c>
      <c r="F22" s="35">
        <f t="shared" si="0"/>
        <v>1</v>
      </c>
      <c r="G22" s="36" t="str">
        <f>IF(I22="","",".")</f>
        <v>.</v>
      </c>
      <c r="H22" s="89" t="str">
        <f t="shared" si="4"/>
        <v>--</v>
      </c>
      <c r="I22" s="41" t="s">
        <v>25</v>
      </c>
      <c r="J22" s="37"/>
      <c r="K22" s="37"/>
      <c r="L22" s="42"/>
    </row>
    <row r="23" spans="1:12" s="46" customFormat="1" ht="30.75" customHeight="1">
      <c r="A23" s="41"/>
      <c r="B23" s="58" t="s">
        <v>108</v>
      </c>
      <c r="C23" s="297"/>
      <c r="D23" s="296"/>
      <c r="E23" s="34">
        <v>1</v>
      </c>
      <c r="F23" s="35">
        <f t="shared" si="0"/>
        <v>1</v>
      </c>
      <c r="G23" s="36" t="str">
        <f t="shared" si="3"/>
        <v>.</v>
      </c>
      <c r="H23" s="89" t="str">
        <f t="shared" si="4"/>
        <v>--</v>
      </c>
      <c r="I23" s="41" t="s">
        <v>25</v>
      </c>
      <c r="J23" s="37"/>
      <c r="K23" s="37"/>
      <c r="L23" s="42"/>
    </row>
    <row r="24" spans="1:12" s="46" customFormat="1" ht="30.75" customHeight="1">
      <c r="A24" s="41"/>
      <c r="B24" s="58" t="s">
        <v>109</v>
      </c>
      <c r="C24" s="282" t="s">
        <v>259</v>
      </c>
      <c r="D24" s="296"/>
      <c r="E24" s="34">
        <v>1</v>
      </c>
      <c r="F24" s="35">
        <f t="shared" si="0"/>
        <v>1</v>
      </c>
      <c r="G24" s="36" t="str">
        <f t="shared" si="3"/>
        <v>.</v>
      </c>
      <c r="H24" s="89" t="str">
        <f t="shared" si="4"/>
        <v>--</v>
      </c>
      <c r="I24" s="41" t="s">
        <v>25</v>
      </c>
      <c r="J24" s="37"/>
      <c r="K24" s="37"/>
      <c r="L24" s="42"/>
    </row>
    <row r="25" spans="1:12" s="46" customFormat="1" ht="30.75" customHeight="1">
      <c r="A25" s="41"/>
      <c r="B25" s="58" t="s">
        <v>90</v>
      </c>
      <c r="C25" s="297"/>
      <c r="D25" s="296"/>
      <c r="E25" s="34">
        <v>1</v>
      </c>
      <c r="F25" s="35">
        <f t="shared" si="0"/>
        <v>1</v>
      </c>
      <c r="G25" s="36" t="str">
        <f t="shared" si="3"/>
        <v>.</v>
      </c>
      <c r="H25" s="89" t="str">
        <f t="shared" si="4"/>
        <v>--</v>
      </c>
      <c r="I25" s="41" t="s">
        <v>25</v>
      </c>
      <c r="J25" s="37"/>
      <c r="K25" s="37"/>
      <c r="L25" s="42"/>
    </row>
    <row r="26" spans="1:12" s="46" customFormat="1" ht="30.75" customHeight="1">
      <c r="A26" s="41"/>
      <c r="B26" s="58" t="s">
        <v>271</v>
      </c>
      <c r="C26" s="297"/>
      <c r="D26" s="296"/>
      <c r="E26" s="34">
        <v>1</v>
      </c>
      <c r="F26" s="35">
        <f>IF(E26="","",TRUNC(E26,0))</f>
        <v>1</v>
      </c>
      <c r="G26" s="36" t="str">
        <f>IF(I26="","",".")</f>
        <v>.</v>
      </c>
      <c r="H26" s="147" t="str">
        <f>IF(E26="","",IF(E26&gt;=100,"--",IF(OR(I26="式",I26="ｹ所",I26="個",I26="枚",I26="日",I26="本",I26="台",I26="組",I26="基",I26="面",I26="箇所"),"--",(E26-F26)*10)))</f>
        <v>--</v>
      </c>
      <c r="I26" s="41" t="s">
        <v>25</v>
      </c>
      <c r="J26" s="37"/>
      <c r="K26" s="37"/>
      <c r="L26" s="42"/>
    </row>
    <row r="27" spans="1:12" s="46" customFormat="1" ht="30.75" customHeight="1">
      <c r="A27" s="41"/>
      <c r="B27" s="58"/>
      <c r="C27" s="297"/>
      <c r="D27" s="296"/>
      <c r="E27" s="34"/>
      <c r="F27" s="35"/>
      <c r="G27" s="36"/>
      <c r="H27" s="89"/>
      <c r="I27" s="41"/>
      <c r="J27" s="37"/>
      <c r="K27" s="37"/>
      <c r="L27" s="42"/>
    </row>
    <row r="28" spans="1:12" s="46" customFormat="1" ht="30.75" customHeight="1">
      <c r="A28" s="41"/>
      <c r="B28" s="58"/>
      <c r="C28" s="280"/>
      <c r="D28" s="281"/>
      <c r="E28" s="34"/>
      <c r="F28" s="35"/>
      <c r="G28" s="36"/>
      <c r="H28" s="89"/>
      <c r="I28" s="41"/>
      <c r="J28" s="37"/>
      <c r="K28" s="37"/>
      <c r="L28" s="42"/>
    </row>
    <row r="29" spans="1:12" s="46" customFormat="1" ht="30.75" customHeight="1">
      <c r="A29" s="41"/>
      <c r="B29" s="47"/>
      <c r="C29" s="290"/>
      <c r="D29" s="281"/>
      <c r="E29" s="34"/>
      <c r="F29" s="35"/>
      <c r="G29" s="36"/>
      <c r="H29" s="89"/>
      <c r="I29" s="41"/>
      <c r="J29" s="37"/>
      <c r="K29" s="37"/>
      <c r="L29" s="42"/>
    </row>
    <row r="30" spans="1:12" s="46" customFormat="1" ht="30.75" customHeight="1">
      <c r="A30" s="41"/>
      <c r="B30" s="45"/>
      <c r="C30" s="297"/>
      <c r="D30" s="296"/>
      <c r="E30" s="34"/>
      <c r="F30" s="35"/>
      <c r="G30" s="36"/>
      <c r="H30" s="89"/>
      <c r="I30" s="41"/>
      <c r="J30" s="37"/>
      <c r="K30" s="37"/>
      <c r="L30" s="42"/>
    </row>
    <row r="31" spans="1:12" s="46" customFormat="1" ht="30.75" customHeight="1">
      <c r="A31" s="41"/>
      <c r="B31" s="45"/>
      <c r="C31" s="297"/>
      <c r="D31" s="296"/>
      <c r="E31" s="34"/>
      <c r="F31" s="35"/>
      <c r="G31" s="36"/>
      <c r="H31" s="89"/>
      <c r="I31" s="41"/>
      <c r="J31" s="37"/>
      <c r="K31" s="37"/>
      <c r="L31" s="42"/>
    </row>
    <row r="32" spans="1:12" s="46" customFormat="1" ht="30.75" customHeight="1">
      <c r="A32" s="41"/>
      <c r="B32" s="45"/>
      <c r="C32" s="280"/>
      <c r="D32" s="281"/>
      <c r="E32" s="34"/>
      <c r="F32" s="35"/>
      <c r="G32" s="36"/>
      <c r="H32" s="89"/>
      <c r="I32" s="41"/>
      <c r="J32" s="37"/>
      <c r="K32" s="37"/>
      <c r="L32" s="42"/>
    </row>
    <row r="33" spans="1:13" s="46" customFormat="1" ht="30.75" customHeight="1">
      <c r="A33" s="41"/>
      <c r="B33" s="41" t="s">
        <v>91</v>
      </c>
      <c r="C33" s="290"/>
      <c r="D33" s="281"/>
      <c r="E33" s="34" t="s">
        <v>329</v>
      </c>
      <c r="F33" s="35" t="str">
        <f t="shared" ref="F33:F46" si="5">IF(E33="","",TRUNC(E33,0))</f>
        <v/>
      </c>
      <c r="G33" s="36" t="str">
        <f t="shared" ref="G33:G46" si="6">IF(I33="","",".")</f>
        <v/>
      </c>
      <c r="H33" s="89" t="str">
        <f t="shared" ref="H33:H39" si="7">IF(E33="","",IF(E33&gt;=100,"--",IF(OR(I33="式",I33="ヶ所",I33="個",I33="枚",I33="日",I33="本",I33="台",I33="組",I33="基",I33="面",I33="箇所"),"--",(E33-F33)*10)))</f>
        <v/>
      </c>
      <c r="I33" s="41"/>
      <c r="J33" s="37"/>
      <c r="K33" s="37"/>
      <c r="L33" s="42"/>
    </row>
    <row r="34" spans="1:13" s="46" customFormat="1" ht="30.75" customHeight="1">
      <c r="A34" s="48"/>
      <c r="B34" s="48" t="str">
        <f>B20</f>
        <v>１　直接仮設工事</v>
      </c>
      <c r="C34" s="278" t="s">
        <v>59</v>
      </c>
      <c r="D34" s="279"/>
      <c r="E34" s="34"/>
      <c r="F34" s="35" t="str">
        <f t="shared" si="5"/>
        <v/>
      </c>
      <c r="G34" s="36" t="str">
        <f t="shared" si="6"/>
        <v/>
      </c>
      <c r="H34" s="89" t="str">
        <f t="shared" si="7"/>
        <v/>
      </c>
      <c r="I34" s="41"/>
      <c r="J34" s="37"/>
      <c r="K34" s="37"/>
      <c r="L34" s="42"/>
    </row>
    <row r="35" spans="1:13" s="46" customFormat="1" ht="30.75" customHeight="1">
      <c r="A35" s="48"/>
      <c r="B35" s="94" t="s">
        <v>80</v>
      </c>
      <c r="C35" s="299" t="s">
        <v>234</v>
      </c>
      <c r="D35" s="324"/>
      <c r="E35" s="23">
        <v>1445</v>
      </c>
      <c r="F35" s="4">
        <f t="shared" si="5"/>
        <v>1445</v>
      </c>
      <c r="G35" s="24" t="str">
        <f t="shared" si="6"/>
        <v>.</v>
      </c>
      <c r="H35" s="6" t="str">
        <f t="shared" si="7"/>
        <v>--</v>
      </c>
      <c r="I35" s="16" t="s">
        <v>64</v>
      </c>
      <c r="J35" s="9"/>
      <c r="K35" s="9"/>
      <c r="L35" s="25" t="s">
        <v>238</v>
      </c>
    </row>
    <row r="36" spans="1:13" s="1" customFormat="1" ht="31.5" customHeight="1">
      <c r="A36" s="95"/>
      <c r="B36" s="49" t="s">
        <v>229</v>
      </c>
      <c r="C36" s="299" t="s">
        <v>236</v>
      </c>
      <c r="D36" s="324"/>
      <c r="E36" s="23">
        <v>297</v>
      </c>
      <c r="F36" s="4">
        <f>IF(E36="","",TRUNC(E36,0))</f>
        <v>297</v>
      </c>
      <c r="G36" s="24" t="str">
        <f>IF(I36="","",".")</f>
        <v>.</v>
      </c>
      <c r="H36" s="6" t="str">
        <f>IF(E36="","",IF(E36&gt;=100,"--",IF(OR(I36="式",I36="ヶ所",I36="個",I36="枚",I36="日",I36="本",I36="台",I36="組",I36="基",I36="面",I36="箇所"),"--",(E36-F36)*10)))</f>
        <v>--</v>
      </c>
      <c r="I36" s="41" t="s">
        <v>38</v>
      </c>
      <c r="J36" s="9"/>
      <c r="K36" s="9"/>
      <c r="L36" s="42" t="s">
        <v>66</v>
      </c>
    </row>
    <row r="37" spans="1:13" s="46" customFormat="1" ht="30.75" customHeight="1">
      <c r="A37" s="48"/>
      <c r="B37" s="49" t="s">
        <v>229</v>
      </c>
      <c r="C37" s="299" t="s">
        <v>235</v>
      </c>
      <c r="D37" s="324"/>
      <c r="E37" s="34">
        <v>627</v>
      </c>
      <c r="F37" s="35">
        <f>IF(E37="","",TRUNC(E37,0))</f>
        <v>627</v>
      </c>
      <c r="G37" s="36" t="str">
        <f>IF(I37="","",".")</f>
        <v>.</v>
      </c>
      <c r="H37" s="89" t="str">
        <f t="shared" si="7"/>
        <v>--</v>
      </c>
      <c r="I37" s="41" t="s">
        <v>38</v>
      </c>
      <c r="J37" s="37"/>
      <c r="K37" s="37"/>
      <c r="L37" s="42" t="s">
        <v>66</v>
      </c>
    </row>
    <row r="38" spans="1:13" s="46" customFormat="1" ht="30.75" customHeight="1">
      <c r="A38" s="48"/>
      <c r="B38" s="49" t="s">
        <v>229</v>
      </c>
      <c r="C38" s="299" t="s">
        <v>237</v>
      </c>
      <c r="D38" s="324"/>
      <c r="E38" s="34">
        <v>48.1</v>
      </c>
      <c r="F38" s="35">
        <f>IF(E38="","",TRUNC(E38,0))</f>
        <v>48</v>
      </c>
      <c r="G38" s="36" t="str">
        <f>IF(I38="","",".")</f>
        <v>.</v>
      </c>
      <c r="H38" s="135">
        <f>IF(E38="","",IF(E38&gt;=100,"--",IF(OR(I38="式",I38="ヶ所",I38="個",I38="枚",I38="日",I38="本",I38="台",I38="組",I38="基",I38="面",I38="箇所"),"--",(E38-F38)*10)))</f>
        <v>1.0000000000000142</v>
      </c>
      <c r="I38" s="41" t="s">
        <v>38</v>
      </c>
      <c r="J38" s="37"/>
      <c r="K38" s="37"/>
      <c r="L38" s="42" t="s">
        <v>66</v>
      </c>
    </row>
    <row r="39" spans="1:13" ht="30.75" customHeight="1">
      <c r="A39" s="39"/>
      <c r="B39" s="49" t="s">
        <v>230</v>
      </c>
      <c r="C39" s="282" t="s">
        <v>92</v>
      </c>
      <c r="D39" s="283"/>
      <c r="E39" s="34">
        <v>189</v>
      </c>
      <c r="F39" s="35">
        <f t="shared" si="5"/>
        <v>189</v>
      </c>
      <c r="G39" s="36" t="str">
        <f t="shared" si="6"/>
        <v>.</v>
      </c>
      <c r="H39" s="89" t="str">
        <f t="shared" si="7"/>
        <v>--</v>
      </c>
      <c r="I39" s="41" t="s">
        <v>38</v>
      </c>
      <c r="J39" s="37"/>
      <c r="K39" s="37"/>
      <c r="L39" s="42" t="s">
        <v>66</v>
      </c>
    </row>
    <row r="40" spans="1:13" ht="30.75" customHeight="1">
      <c r="A40" s="39"/>
      <c r="B40" s="49" t="s">
        <v>231</v>
      </c>
      <c r="C40" s="282"/>
      <c r="D40" s="283"/>
      <c r="E40" s="34">
        <v>46.2</v>
      </c>
      <c r="F40" s="35">
        <f t="shared" si="5"/>
        <v>46</v>
      </c>
      <c r="G40" s="36" t="str">
        <f t="shared" si="6"/>
        <v>.</v>
      </c>
      <c r="H40" s="89">
        <f t="shared" ref="H40:H47" si="8">IF(E40="","",IF(E40&gt;=100,"--",IF(OR(I40="式",I40="ｹ所",I40="個",I40="枚",I40="日",I40="本",I40="台",I40="組",I40="基",I40="面",I40="箇所"),"--",(E40-F40)*10)))</f>
        <v>2.0000000000000284</v>
      </c>
      <c r="I40" s="41" t="s">
        <v>38</v>
      </c>
      <c r="J40" s="37"/>
      <c r="K40" s="37"/>
      <c r="L40" s="42" t="s">
        <v>66</v>
      </c>
    </row>
    <row r="41" spans="1:13" ht="30.75" customHeight="1">
      <c r="A41" s="39"/>
      <c r="B41" s="94" t="s">
        <v>228</v>
      </c>
      <c r="C41" s="299" t="s">
        <v>232</v>
      </c>
      <c r="D41" s="300"/>
      <c r="E41" s="34">
        <v>2417</v>
      </c>
      <c r="F41" s="35">
        <f>IF(E41="","",TRUNC(E41,0))</f>
        <v>2417</v>
      </c>
      <c r="G41" s="36" t="str">
        <f>IF(I41="","",".")</f>
        <v>.</v>
      </c>
      <c r="H41" s="104" t="str">
        <f t="shared" si="8"/>
        <v>--</v>
      </c>
      <c r="I41" s="41" t="s">
        <v>38</v>
      </c>
      <c r="J41" s="37"/>
      <c r="K41" s="37"/>
      <c r="L41" s="42" t="s">
        <v>266</v>
      </c>
    </row>
    <row r="42" spans="1:13" ht="30.75" customHeight="1">
      <c r="A42" s="39"/>
      <c r="B42" s="49" t="s">
        <v>233</v>
      </c>
      <c r="C42" s="107"/>
      <c r="D42" s="102"/>
      <c r="E42" s="34">
        <v>1</v>
      </c>
      <c r="F42" s="35">
        <f>IF(E42="","",TRUNC(E42,0))</f>
        <v>1</v>
      </c>
      <c r="G42" s="36" t="str">
        <f>IF(I42="","",".")</f>
        <v>.</v>
      </c>
      <c r="H42" s="104" t="str">
        <f t="shared" si="8"/>
        <v>--</v>
      </c>
      <c r="I42" s="41" t="s">
        <v>25</v>
      </c>
      <c r="J42" s="37"/>
      <c r="K42" s="37"/>
      <c r="L42" s="93"/>
    </row>
    <row r="43" spans="1:13" ht="30.75" customHeight="1">
      <c r="A43" s="39"/>
      <c r="B43" s="49" t="s">
        <v>157</v>
      </c>
      <c r="C43" s="27" t="s">
        <v>239</v>
      </c>
      <c r="D43" s="119"/>
      <c r="E43" s="34">
        <v>27.6</v>
      </c>
      <c r="F43" s="35">
        <f>IF(E43="","",TRUNC(E43,0))</f>
        <v>27</v>
      </c>
      <c r="G43" s="36" t="str">
        <f>IF(I43="","",".")</f>
        <v>.</v>
      </c>
      <c r="H43" s="120">
        <f t="shared" si="8"/>
        <v>6.0000000000000142</v>
      </c>
      <c r="I43" s="41" t="s">
        <v>38</v>
      </c>
      <c r="J43" s="37"/>
      <c r="K43" s="37"/>
      <c r="L43" s="25" t="s">
        <v>240</v>
      </c>
    </row>
    <row r="44" spans="1:13" ht="30.75" customHeight="1">
      <c r="A44" s="39"/>
      <c r="B44" s="49" t="s">
        <v>154</v>
      </c>
      <c r="C44" s="121" t="s">
        <v>155</v>
      </c>
      <c r="D44" s="119"/>
      <c r="E44" s="34">
        <v>1</v>
      </c>
      <c r="F44" s="35">
        <f>IF(E44="","",TRUNC(E44,0))</f>
        <v>1</v>
      </c>
      <c r="G44" s="36" t="str">
        <f>IF(I44="","",".")</f>
        <v>.</v>
      </c>
      <c r="H44" s="120" t="str">
        <f t="shared" si="8"/>
        <v>--</v>
      </c>
      <c r="I44" s="41" t="s">
        <v>25</v>
      </c>
      <c r="J44" s="37"/>
      <c r="K44" s="37"/>
      <c r="L44" s="93" t="s">
        <v>156</v>
      </c>
    </row>
    <row r="45" spans="1:13" ht="30.75" customHeight="1">
      <c r="A45" s="39"/>
      <c r="B45" s="49" t="s">
        <v>150</v>
      </c>
      <c r="C45" s="282" t="s">
        <v>151</v>
      </c>
      <c r="D45" s="283"/>
      <c r="E45" s="34">
        <v>222</v>
      </c>
      <c r="F45" s="35">
        <f t="shared" si="5"/>
        <v>222</v>
      </c>
      <c r="G45" s="36" t="str">
        <f t="shared" si="6"/>
        <v>.</v>
      </c>
      <c r="H45" s="89" t="str">
        <f t="shared" si="8"/>
        <v>--</v>
      </c>
      <c r="I45" s="41" t="s">
        <v>39</v>
      </c>
      <c r="J45" s="37"/>
      <c r="K45" s="37"/>
      <c r="L45" s="92"/>
    </row>
    <row r="46" spans="1:13" ht="30.75" customHeight="1">
      <c r="A46" s="39"/>
      <c r="B46" s="49" t="s">
        <v>68</v>
      </c>
      <c r="C46" s="282" t="s">
        <v>152</v>
      </c>
      <c r="D46" s="283"/>
      <c r="E46" s="34">
        <v>11</v>
      </c>
      <c r="F46" s="35">
        <f t="shared" si="5"/>
        <v>11</v>
      </c>
      <c r="G46" s="36" t="str">
        <f t="shared" si="6"/>
        <v>.</v>
      </c>
      <c r="H46" s="89">
        <f t="shared" si="8"/>
        <v>0</v>
      </c>
      <c r="I46" s="41" t="s">
        <v>38</v>
      </c>
      <c r="J46" s="37"/>
      <c r="K46" s="37"/>
      <c r="L46" s="93"/>
    </row>
    <row r="47" spans="1:13" s="46" customFormat="1" ht="30.75" customHeight="1">
      <c r="A47" s="41"/>
      <c r="B47" s="49" t="s">
        <v>68</v>
      </c>
      <c r="C47" s="282" t="s">
        <v>153</v>
      </c>
      <c r="D47" s="283"/>
      <c r="E47" s="34">
        <v>133</v>
      </c>
      <c r="F47" s="35">
        <f>IF(E47="","",TRUNC(E47,0))</f>
        <v>133</v>
      </c>
      <c r="G47" s="36" t="str">
        <f>IF(I47="","",".")</f>
        <v>.</v>
      </c>
      <c r="H47" s="120" t="str">
        <f t="shared" si="8"/>
        <v>--</v>
      </c>
      <c r="I47" s="41" t="s">
        <v>38</v>
      </c>
      <c r="J47" s="37"/>
      <c r="K47" s="37"/>
      <c r="L47" s="42"/>
    </row>
    <row r="48" spans="1:13" ht="30.75" customHeight="1">
      <c r="A48" s="39"/>
      <c r="B48" s="41" t="s">
        <v>32</v>
      </c>
      <c r="C48" s="290"/>
      <c r="D48" s="281"/>
      <c r="E48" s="34" t="s">
        <v>329</v>
      </c>
      <c r="F48" s="35" t="str">
        <f>IF(E48="","",TRUNC(E48,0))</f>
        <v/>
      </c>
      <c r="G48" s="36" t="str">
        <f>IF(I48="","",".")</f>
        <v/>
      </c>
      <c r="H48" s="89" t="str">
        <f>IF(E48="","",IF(E48&gt;=100,"--",IF(OR(I48="式",I48="ヶ所",I48="個",I48="枚",I48="日",I48="本",I48="台",I48="組",I48="基",I48="面",I48="箇所"),"--",(E48-F48)*10)))</f>
        <v/>
      </c>
      <c r="I48" s="41"/>
      <c r="J48" s="37"/>
      <c r="K48" s="37"/>
      <c r="L48" s="42"/>
      <c r="M48" s="46"/>
    </row>
    <row r="49" spans="1:12" s="46" customFormat="1" ht="30.75" customHeight="1">
      <c r="A49" s="48"/>
      <c r="B49" s="45" t="str">
        <f>B21</f>
        <v>２　準備工事</v>
      </c>
      <c r="C49" s="278" t="s">
        <v>59</v>
      </c>
      <c r="D49" s="279"/>
      <c r="E49" s="34" t="s">
        <v>329</v>
      </c>
      <c r="F49" s="35" t="str">
        <f>IF(E49="","",TRUNC(E49,0))</f>
        <v/>
      </c>
      <c r="G49" s="36" t="str">
        <f>IF(I49="","",".")</f>
        <v/>
      </c>
      <c r="H49" s="89" t="str">
        <f>IF(E49="","",IF(E49&gt;=100,"--",IF(OR(I49="式",I49="ヶ所",I49="個",I49="枚",I49="日",I49="本",I49="台",I49="組",I49="基",I49="面",I49="箇所"),"--",(E49-F49)*10)))</f>
        <v/>
      </c>
      <c r="I49" s="41"/>
      <c r="J49" s="37"/>
      <c r="K49" s="37"/>
      <c r="L49" s="42"/>
    </row>
    <row r="50" spans="1:12" s="46" customFormat="1" ht="30.75" customHeight="1">
      <c r="A50" s="41"/>
      <c r="B50" s="22" t="s">
        <v>93</v>
      </c>
      <c r="C50" s="299" t="s">
        <v>94</v>
      </c>
      <c r="D50" s="324"/>
      <c r="E50" s="34">
        <v>2236</v>
      </c>
      <c r="F50" s="35">
        <f>IF(E50="","",TRUNC(E50,0))</f>
        <v>2236</v>
      </c>
      <c r="G50" s="36" t="str">
        <f>IF(I50="","",".")</f>
        <v>.</v>
      </c>
      <c r="H50" s="104" t="str">
        <f>IF(E50="","",IF(E50&gt;=100,"--",IF(OR(I50="式",I50="ｹ所",I50="個",I50="枚",I50="日",I50="本",I50="台",I50="組",I50="基",I50="面",I50="箇所"),"--",(E50-F50)*10)))</f>
        <v>--</v>
      </c>
      <c r="I50" s="41" t="s">
        <v>95</v>
      </c>
      <c r="J50" s="37"/>
      <c r="K50" s="37"/>
      <c r="L50" s="42"/>
    </row>
    <row r="51" spans="1:12" ht="30.75" customHeight="1">
      <c r="A51" s="39"/>
      <c r="B51" s="49" t="s">
        <v>96</v>
      </c>
      <c r="C51" s="282"/>
      <c r="D51" s="283"/>
      <c r="E51" s="34"/>
      <c r="F51" s="35"/>
      <c r="G51" s="36"/>
      <c r="H51" s="89"/>
      <c r="I51" s="41"/>
      <c r="J51" s="37"/>
      <c r="K51" s="37"/>
      <c r="L51" s="42"/>
    </row>
    <row r="52" spans="1:12" ht="30.75" customHeight="1">
      <c r="A52" s="39"/>
      <c r="B52" s="49" t="s">
        <v>164</v>
      </c>
      <c r="C52" s="101" t="s">
        <v>98</v>
      </c>
      <c r="D52" s="102"/>
      <c r="E52" s="34">
        <v>33.9</v>
      </c>
      <c r="F52" s="35">
        <f t="shared" ref="F52:F59" si="9">IF(E52="","",TRUNC(E52,0))</f>
        <v>33</v>
      </c>
      <c r="G52" s="36" t="str">
        <f t="shared" ref="G52:G59" si="10">IF(I52="","",".")</f>
        <v>.</v>
      </c>
      <c r="H52" s="104">
        <f>IF(E52="","",IF(E52&gt;=100,"--",IF(OR(I52="式",I52="ｹ所",I52="個",I52="枚",I52="日",I52="本",I52="台",I52="組",I52="基",I52="面",I52="箇所"),"--",(E52-F52)*10)))</f>
        <v>8.9999999999999858</v>
      </c>
      <c r="I52" s="41" t="s">
        <v>95</v>
      </c>
      <c r="J52" s="37"/>
      <c r="K52" s="37"/>
      <c r="L52" s="42"/>
    </row>
    <row r="53" spans="1:12" ht="30.75" customHeight="1">
      <c r="A53" s="39"/>
      <c r="B53" s="49" t="s">
        <v>165</v>
      </c>
      <c r="C53" s="284" t="s">
        <v>166</v>
      </c>
      <c r="D53" s="285"/>
      <c r="E53" s="34">
        <v>46.4</v>
      </c>
      <c r="F53" s="35">
        <f t="shared" si="9"/>
        <v>46</v>
      </c>
      <c r="G53" s="36" t="str">
        <f t="shared" si="10"/>
        <v>.</v>
      </c>
      <c r="H53" s="89">
        <f>IF(E53="","",IF(E53&gt;=100,"--",IF(OR(I53="式",I53="ｹ所",I53="個",I53="枚",I53="日",I53="本",I53="台",I53="組",I53="基",I53="面",I53="箇所"),"--",(E53-F53)*10)))</f>
        <v>3.9999999999999858</v>
      </c>
      <c r="I53" s="41" t="s">
        <v>95</v>
      </c>
      <c r="J53" s="37"/>
      <c r="K53" s="37"/>
      <c r="L53" s="42"/>
    </row>
    <row r="54" spans="1:12" s="1" customFormat="1" ht="32.1" customHeight="1">
      <c r="A54" s="95"/>
      <c r="B54" s="22" t="s">
        <v>112</v>
      </c>
      <c r="C54" s="301" t="s">
        <v>162</v>
      </c>
      <c r="D54" s="302"/>
      <c r="E54" s="34">
        <v>903</v>
      </c>
      <c r="F54" s="35">
        <f t="shared" si="9"/>
        <v>903</v>
      </c>
      <c r="G54" s="36" t="str">
        <f t="shared" si="10"/>
        <v>.</v>
      </c>
      <c r="H54" s="104" t="str">
        <f>IF(E54="","",IF(E54&gt;=100,"--",IF(OR(I54="式",I54="ｹ所",I54="個",I54="枚",I54="日",I54="本",I54="台",I54="組",I54="基",I54="面",I54="箇所"),"--",(E54-F54)*10)))</f>
        <v>--</v>
      </c>
      <c r="I54" s="41" t="s">
        <v>123</v>
      </c>
      <c r="J54" s="37"/>
      <c r="K54" s="37"/>
      <c r="L54" s="113"/>
    </row>
    <row r="55" spans="1:12" s="1" customFormat="1" ht="32.1" customHeight="1">
      <c r="A55" s="95"/>
      <c r="B55" s="22" t="s">
        <v>113</v>
      </c>
      <c r="C55" s="301" t="s">
        <v>162</v>
      </c>
      <c r="D55" s="302"/>
      <c r="E55" s="34">
        <v>2676</v>
      </c>
      <c r="F55" s="35">
        <f t="shared" si="9"/>
        <v>2676</v>
      </c>
      <c r="G55" s="36" t="str">
        <f t="shared" si="10"/>
        <v>.</v>
      </c>
      <c r="H55" s="104" t="str">
        <f>IF(E55="","",IF(E55&gt;=100,"--",IF(OR(I55="式",I55="ｹ所",I55="個",I55="枚",I55="日",I55="本",I55="台",I55="組",I55="基",I55="面",I55="箇所"),"--",(E55-F55)*10)))</f>
        <v>--</v>
      </c>
      <c r="I55" s="41" t="s">
        <v>123</v>
      </c>
      <c r="J55" s="37"/>
      <c r="K55" s="37"/>
      <c r="L55" s="113"/>
    </row>
    <row r="56" spans="1:12" s="1" customFormat="1" ht="32.1" customHeight="1">
      <c r="A56" s="95"/>
      <c r="B56" s="22" t="s">
        <v>163</v>
      </c>
      <c r="C56" s="303" t="s">
        <v>115</v>
      </c>
      <c r="D56" s="304"/>
      <c r="E56" s="34">
        <v>624</v>
      </c>
      <c r="F56" s="35">
        <f t="shared" si="9"/>
        <v>624</v>
      </c>
      <c r="G56" s="36" t="str">
        <f>IF(I56="","",".")</f>
        <v>.</v>
      </c>
      <c r="H56" s="124" t="str">
        <f>IF(E56="","",IF(E56&gt;=100,"--",IF(OR(I56="式",I56="ｹ所",I56="個",I56="枚",I56="日",I56="本",I56="台",I56="組",I56="基",I56="面",I56="箇所"),"--",(E56-F56)*10)))</f>
        <v>--</v>
      </c>
      <c r="I56" s="41" t="s">
        <v>41</v>
      </c>
      <c r="J56" s="37"/>
      <c r="K56" s="37"/>
      <c r="L56" s="113"/>
    </row>
    <row r="57" spans="1:12" s="1" customFormat="1" ht="32.1" customHeight="1">
      <c r="A57" s="95"/>
      <c r="B57" s="22" t="s">
        <v>114</v>
      </c>
      <c r="C57" s="303" t="s">
        <v>115</v>
      </c>
      <c r="D57" s="304"/>
      <c r="E57" s="23">
        <v>1</v>
      </c>
      <c r="F57" s="4">
        <f t="shared" si="9"/>
        <v>1</v>
      </c>
      <c r="G57" s="24" t="str">
        <f t="shared" si="10"/>
        <v>.</v>
      </c>
      <c r="H57" s="6" t="str">
        <f>IF(E57="","",IF(E57&gt;=100,"--",IF(OR(I57="式",I57="ヶ所",I57="個",I57="枚",I57="日",I57="本",I57="台",I57="組",I57="基",I57="面",I57="箇所"),"--",(E57-F57)*10)))</f>
        <v>--</v>
      </c>
      <c r="I57" s="16" t="s">
        <v>116</v>
      </c>
      <c r="J57" s="9"/>
      <c r="K57" s="9"/>
      <c r="L57" s="113"/>
    </row>
    <row r="58" spans="1:12" ht="30.75" customHeight="1">
      <c r="A58" s="52"/>
      <c r="B58" s="49" t="s">
        <v>267</v>
      </c>
      <c r="C58" s="141"/>
      <c r="D58" s="142"/>
      <c r="E58" s="34">
        <v>7.6</v>
      </c>
      <c r="F58" s="35">
        <f t="shared" si="9"/>
        <v>7</v>
      </c>
      <c r="G58" s="36" t="str">
        <f t="shared" si="10"/>
        <v>.</v>
      </c>
      <c r="H58" s="144">
        <f>IF(E58="","",IF(E58&gt;=100,"--",IF(OR(I58="式",I58="ｹ所",I58="個",I58="枚",I58="日",I58="本",I58="台",I58="組",I58="基",I58="面",I58="箇所"),"--",(E58-F58)*10)))</f>
        <v>5.9999999999999964</v>
      </c>
      <c r="I58" s="41" t="s">
        <v>40</v>
      </c>
      <c r="J58" s="37"/>
      <c r="K58" s="37"/>
      <c r="L58" s="53" t="s">
        <v>323</v>
      </c>
    </row>
    <row r="59" spans="1:12" ht="30.75" customHeight="1">
      <c r="A59" s="52"/>
      <c r="B59" s="49" t="s">
        <v>260</v>
      </c>
      <c r="C59" s="282" t="s">
        <v>265</v>
      </c>
      <c r="D59" s="283"/>
      <c r="E59" s="34">
        <v>7.6</v>
      </c>
      <c r="F59" s="35">
        <f t="shared" si="9"/>
        <v>7</v>
      </c>
      <c r="G59" s="36" t="str">
        <f t="shared" si="10"/>
        <v>.</v>
      </c>
      <c r="H59" s="144">
        <f>IF(E59="","",IF(E59&gt;=100,"--",IF(OR(I59="式",I59="ｹ所",I59="個",I59="枚",I59="日",I59="本",I59="台",I59="組",I59="基",I59="面",I59="箇所"),"--",(E59-F59)*10)))</f>
        <v>5.9999999999999964</v>
      </c>
      <c r="I59" s="41" t="s">
        <v>40</v>
      </c>
      <c r="J59" s="37"/>
      <c r="K59" s="37"/>
      <c r="L59" s="53" t="s">
        <v>66</v>
      </c>
    </row>
    <row r="60" spans="1:12" ht="30.75" customHeight="1">
      <c r="A60" s="52"/>
      <c r="B60" s="49" t="s">
        <v>315</v>
      </c>
      <c r="C60" s="149" t="s">
        <v>316</v>
      </c>
      <c r="D60" s="150"/>
      <c r="E60" s="23">
        <v>1</v>
      </c>
      <c r="F60" s="4">
        <f>IF(E60="","",TRUNC(E60,0))</f>
        <v>1</v>
      </c>
      <c r="G60" s="24" t="str">
        <f>IF(I60="","",".")</f>
        <v>.</v>
      </c>
      <c r="H60" s="6" t="str">
        <f>IF(E60="","",IF(E60&gt;=100,"--",IF(OR(I60="式",I60="ヶ所",I60="個",I60="枚",I60="日",I60="本",I60="台",I60="組",I60="基",I60="面",I60="箇所"),"--",(E60-F60)*10)))</f>
        <v>--</v>
      </c>
      <c r="I60" s="16" t="s">
        <v>116</v>
      </c>
      <c r="J60" s="9"/>
      <c r="K60" s="9"/>
      <c r="L60" s="53" t="s">
        <v>66</v>
      </c>
    </row>
    <row r="61" spans="1:12" ht="30.75" customHeight="1">
      <c r="A61" s="39"/>
      <c r="B61" s="49" t="s">
        <v>97</v>
      </c>
      <c r="C61" s="282"/>
      <c r="D61" s="283"/>
      <c r="E61" s="34"/>
      <c r="F61" s="35"/>
      <c r="G61" s="36"/>
      <c r="H61" s="89"/>
      <c r="I61" s="41"/>
      <c r="J61" s="37"/>
      <c r="K61" s="37"/>
      <c r="L61" s="51"/>
    </row>
    <row r="62" spans="1:12" ht="30.75" customHeight="1">
      <c r="A62" s="39"/>
      <c r="B62" s="49" t="s">
        <v>180</v>
      </c>
      <c r="C62" s="125" t="s">
        <v>184</v>
      </c>
      <c r="D62" s="123"/>
      <c r="E62" s="34">
        <v>1</v>
      </c>
      <c r="F62" s="35">
        <f>IF(E62="","",TRUNC(E62,0))</f>
        <v>1</v>
      </c>
      <c r="G62" s="36" t="str">
        <f>IF(I62="","",".")</f>
        <v>.</v>
      </c>
      <c r="H62" s="124">
        <f>IF(E62="","",IF(E62&gt;=100,"--",IF(OR(I62="式",I62="ｹ所",I62="個",I62="枚",I62="日",I62="本",I62="台",I62="組",I62="基",I62="面",I62="箇所"),"--",(E62-F62)*10)))</f>
        <v>0</v>
      </c>
      <c r="I62" s="41" t="s">
        <v>40</v>
      </c>
      <c r="J62" s="37"/>
      <c r="K62" s="37"/>
      <c r="L62" s="51"/>
    </row>
    <row r="63" spans="1:12" ht="30.75" customHeight="1">
      <c r="A63" s="39"/>
      <c r="B63" s="49" t="s">
        <v>181</v>
      </c>
      <c r="C63" s="122" t="s">
        <v>188</v>
      </c>
      <c r="D63" s="123"/>
      <c r="E63" s="34">
        <v>1</v>
      </c>
      <c r="F63" s="35">
        <f>IF(E63="","",TRUNC(E63,0))</f>
        <v>1</v>
      </c>
      <c r="G63" s="36" t="str">
        <f>IF(I63="","",".")</f>
        <v>.</v>
      </c>
      <c r="H63" s="124">
        <f>IF(E63="","",IF(E63&gt;=100,"--",IF(OR(I63="式",I63="ｹ所",I63="個",I63="枚",I63="日",I63="本",I63="台",I63="組",I63="基",I63="面",I63="箇所"),"--",(E63-F63)*10)))</f>
        <v>0</v>
      </c>
      <c r="I63" s="41" t="s">
        <v>40</v>
      </c>
      <c r="J63" s="37"/>
      <c r="K63" s="37"/>
      <c r="L63" s="51"/>
    </row>
    <row r="64" spans="1:12" ht="30.75" customHeight="1">
      <c r="A64" s="52"/>
      <c r="B64" s="49" t="s">
        <v>167</v>
      </c>
      <c r="C64" s="282"/>
      <c r="D64" s="283"/>
      <c r="E64" s="34">
        <v>73.3</v>
      </c>
      <c r="F64" s="35">
        <f>IF(E64="","",TRUNC(E64,0))</f>
        <v>73</v>
      </c>
      <c r="G64" s="36" t="str">
        <f>IF(I64="","",".")</f>
        <v>.</v>
      </c>
      <c r="H64" s="124">
        <f>IF(E64="","",IF(E64&gt;=100,"--",IF(OR(I64="式",I64="ｹ所",I64="個",I64="枚",I64="日",I64="本",I64="台",I64="組",I64="基",I64="面",I64="箇所"),"--",(E64-F64)*10)))</f>
        <v>2.9999999999999716</v>
      </c>
      <c r="I64" s="41" t="s">
        <v>40</v>
      </c>
      <c r="J64" s="37"/>
      <c r="K64" s="37"/>
      <c r="L64" s="53"/>
    </row>
    <row r="65" spans="1:12" ht="30.75" customHeight="1">
      <c r="A65" s="52"/>
      <c r="B65" s="49" t="s">
        <v>99</v>
      </c>
      <c r="C65" s="282" t="s">
        <v>168</v>
      </c>
      <c r="D65" s="283"/>
      <c r="E65" s="34">
        <v>27.2</v>
      </c>
      <c r="F65" s="35">
        <f>IF(E65="","",TRUNC(E65,0))</f>
        <v>27</v>
      </c>
      <c r="G65" s="36" t="str">
        <f t="shared" ref="G65:G87" si="11">IF(I65="","",".")</f>
        <v>.</v>
      </c>
      <c r="H65" s="104">
        <f>IF(E65="","",IF(E65&gt;=100,"--",IF(OR(I65="式",I65="ｹ所",I65="個",I65="枚",I65="日",I65="本",I65="台",I65="組",I65="基",I65="面",I65="箇所"),"--",(E65-F65)*10)))</f>
        <v>1.9999999999999929</v>
      </c>
      <c r="I65" s="41" t="s">
        <v>40</v>
      </c>
      <c r="J65" s="37"/>
      <c r="K65" s="37"/>
      <c r="L65" s="53"/>
    </row>
    <row r="66" spans="1:12" ht="30.75" customHeight="1">
      <c r="A66" s="52"/>
      <c r="B66" s="49" t="s">
        <v>100</v>
      </c>
      <c r="C66" s="101" t="s">
        <v>187</v>
      </c>
      <c r="D66" s="102"/>
      <c r="E66" s="34">
        <v>31.9</v>
      </c>
      <c r="F66" s="35">
        <f>IF(E66="","",TRUNC(E66,0))</f>
        <v>31</v>
      </c>
      <c r="G66" s="36" t="str">
        <f t="shared" si="11"/>
        <v>.</v>
      </c>
      <c r="H66" s="104">
        <f>IF(E66="","",IF(E66&gt;=100,"--",IF(OR(I66="式",I66="ｹ所",I66="個",I66="枚",I66="日",I66="本",I66="台",I66="組",I66="基",I66="面",I66="箇所"),"--",(E66-F66)*10)))</f>
        <v>8.9999999999999858</v>
      </c>
      <c r="I66" s="41" t="s">
        <v>40</v>
      </c>
      <c r="J66" s="37"/>
      <c r="K66" s="37"/>
      <c r="L66" s="53"/>
    </row>
    <row r="67" spans="1:12" ht="30.75" customHeight="1">
      <c r="A67" s="52"/>
      <c r="B67" s="49" t="s">
        <v>169</v>
      </c>
      <c r="C67" s="122"/>
      <c r="D67" s="123"/>
      <c r="E67" s="34">
        <v>27.2</v>
      </c>
      <c r="F67" s="35">
        <f t="shared" ref="F67:F73" si="12">IF(E67="","",TRUNC(E67,0))</f>
        <v>27</v>
      </c>
      <c r="G67" s="36" t="str">
        <f t="shared" ref="G67:G74" si="13">IF(I67="","",".")</f>
        <v>.</v>
      </c>
      <c r="H67" s="124">
        <f t="shared" ref="H67:H73" si="14">IF(E67="","",IF(E67&gt;=100,"--",IF(OR(I67="式",I67="ｹ所",I67="個",I67="枚",I67="日",I67="本",I67="台",I67="組",I67="基",I67="面",I67="箇所"),"--",(E67-F67)*10)))</f>
        <v>1.9999999999999929</v>
      </c>
      <c r="I67" s="41" t="s">
        <v>40</v>
      </c>
      <c r="J67" s="37"/>
      <c r="K67" s="37"/>
      <c r="L67" s="53"/>
    </row>
    <row r="68" spans="1:12" ht="30.75" customHeight="1">
      <c r="A68" s="52"/>
      <c r="B68" s="49" t="s">
        <v>170</v>
      </c>
      <c r="C68" s="125" t="s">
        <v>172</v>
      </c>
      <c r="D68" s="123"/>
      <c r="E68" s="34">
        <v>24</v>
      </c>
      <c r="F68" s="35">
        <f t="shared" si="12"/>
        <v>24</v>
      </c>
      <c r="G68" s="36" t="str">
        <f t="shared" si="13"/>
        <v>.</v>
      </c>
      <c r="H68" s="124">
        <f t="shared" si="14"/>
        <v>0</v>
      </c>
      <c r="I68" s="41" t="s">
        <v>41</v>
      </c>
      <c r="J68" s="37"/>
      <c r="K68" s="37"/>
      <c r="L68" s="53"/>
    </row>
    <row r="69" spans="1:12" ht="30.75" customHeight="1">
      <c r="A69" s="52"/>
      <c r="B69" s="49" t="s">
        <v>171</v>
      </c>
      <c r="C69" s="122"/>
      <c r="D69" s="123"/>
      <c r="E69" s="34">
        <v>0.6</v>
      </c>
      <c r="F69" s="35">
        <f t="shared" si="12"/>
        <v>0</v>
      </c>
      <c r="G69" s="36" t="str">
        <f t="shared" si="13"/>
        <v>.</v>
      </c>
      <c r="H69" s="124">
        <f t="shared" si="14"/>
        <v>6</v>
      </c>
      <c r="I69" s="41" t="s">
        <v>41</v>
      </c>
      <c r="J69" s="37"/>
      <c r="K69" s="37"/>
      <c r="L69" s="53"/>
    </row>
    <row r="70" spans="1:12" ht="30.75" customHeight="1">
      <c r="A70" s="52"/>
      <c r="B70" s="49" t="s">
        <v>177</v>
      </c>
      <c r="C70" s="122" t="s">
        <v>178</v>
      </c>
      <c r="D70" s="123"/>
      <c r="E70" s="34">
        <v>1.7</v>
      </c>
      <c r="F70" s="35">
        <f t="shared" si="12"/>
        <v>1</v>
      </c>
      <c r="G70" s="36" t="str">
        <f t="shared" si="13"/>
        <v>.</v>
      </c>
      <c r="H70" s="124">
        <f t="shared" si="14"/>
        <v>7</v>
      </c>
      <c r="I70" s="41" t="s">
        <v>40</v>
      </c>
      <c r="J70" s="37"/>
      <c r="K70" s="37"/>
      <c r="L70" s="53"/>
    </row>
    <row r="71" spans="1:12" ht="30.75" customHeight="1">
      <c r="A71" s="52"/>
      <c r="B71" s="49" t="s">
        <v>176</v>
      </c>
      <c r="C71" s="122"/>
      <c r="D71" s="123"/>
      <c r="E71" s="34">
        <v>10.8</v>
      </c>
      <c r="F71" s="35">
        <f t="shared" si="12"/>
        <v>10</v>
      </c>
      <c r="G71" s="36" t="str">
        <f t="shared" si="13"/>
        <v>.</v>
      </c>
      <c r="H71" s="124">
        <f t="shared" si="14"/>
        <v>8.0000000000000071</v>
      </c>
      <c r="I71" s="41" t="s">
        <v>40</v>
      </c>
      <c r="J71" s="37"/>
      <c r="K71" s="37"/>
      <c r="L71" s="53"/>
    </row>
    <row r="72" spans="1:12" ht="30.75" customHeight="1">
      <c r="A72" s="52"/>
      <c r="B72" s="49" t="s">
        <v>173</v>
      </c>
      <c r="C72" s="282" t="s">
        <v>174</v>
      </c>
      <c r="D72" s="283"/>
      <c r="E72" s="34">
        <v>10.8</v>
      </c>
      <c r="F72" s="35">
        <f t="shared" si="12"/>
        <v>10</v>
      </c>
      <c r="G72" s="36" t="str">
        <f t="shared" si="13"/>
        <v>.</v>
      </c>
      <c r="H72" s="124">
        <f t="shared" si="14"/>
        <v>8.0000000000000071</v>
      </c>
      <c r="I72" s="41" t="s">
        <v>40</v>
      </c>
      <c r="J72" s="37"/>
      <c r="K72" s="37"/>
      <c r="L72" s="53"/>
    </row>
    <row r="73" spans="1:12" ht="30.75" customHeight="1">
      <c r="A73" s="52"/>
      <c r="B73" s="49" t="s">
        <v>175</v>
      </c>
      <c r="C73" s="122"/>
      <c r="D73" s="123"/>
      <c r="E73" s="34">
        <v>11.4</v>
      </c>
      <c r="F73" s="35">
        <f t="shared" si="12"/>
        <v>11</v>
      </c>
      <c r="G73" s="36" t="str">
        <f t="shared" si="13"/>
        <v>.</v>
      </c>
      <c r="H73" s="124">
        <f t="shared" si="14"/>
        <v>4.0000000000000036</v>
      </c>
      <c r="I73" s="41" t="s">
        <v>40</v>
      </c>
      <c r="J73" s="37"/>
      <c r="K73" s="37"/>
      <c r="L73" s="53"/>
    </row>
    <row r="74" spans="1:12" ht="30.75" customHeight="1">
      <c r="A74" s="52"/>
      <c r="B74" s="49" t="s">
        <v>179</v>
      </c>
      <c r="C74" s="122" t="s">
        <v>178</v>
      </c>
      <c r="D74" s="123"/>
      <c r="E74" s="34">
        <v>0.6</v>
      </c>
      <c r="F74" s="35">
        <f t="shared" ref="F74:F87" si="15">IF(E74="","",TRUNC(E74,0))</f>
        <v>0</v>
      </c>
      <c r="G74" s="36" t="str">
        <f t="shared" si="13"/>
        <v>.</v>
      </c>
      <c r="H74" s="124">
        <f>IF(E74="","",IF(E74&gt;=100,"--",IF(OR(I74="式",I74="ｹ所",I74="個",I74="枚",I74="日",I74="本",I74="台",I74="組",I74="基",I74="面",I74="箇所"),"--",(E74-F74)*10)))</f>
        <v>6</v>
      </c>
      <c r="I74" s="41" t="s">
        <v>40</v>
      </c>
      <c r="J74" s="37"/>
      <c r="K74" s="37"/>
      <c r="L74" s="53"/>
    </row>
    <row r="75" spans="1:12" s="46" customFormat="1" ht="30.75" customHeight="1">
      <c r="A75" s="41"/>
      <c r="B75" s="48" t="s">
        <v>101</v>
      </c>
      <c r="C75" s="282"/>
      <c r="D75" s="283"/>
      <c r="E75" s="34" t="s">
        <v>329</v>
      </c>
      <c r="F75" s="35" t="str">
        <f t="shared" si="15"/>
        <v/>
      </c>
      <c r="G75" s="36" t="str">
        <f t="shared" si="11"/>
        <v/>
      </c>
      <c r="H75" s="89" t="str">
        <f t="shared" ref="H75:H86" si="16">IF(E75="","",IF(E75&gt;=100,"--",IF(OR(I75="式",I75="ｹ所",I75="個",I75="枚",I75="日",I75="本",I75="台",I75="組",I75="基",I75="面",I75="箇所"),"--",(E75-F75)*10)))</f>
        <v/>
      </c>
      <c r="I75" s="41"/>
      <c r="J75" s="37"/>
      <c r="K75" s="37"/>
      <c r="L75" s="42"/>
    </row>
    <row r="76" spans="1:12" s="46" customFormat="1" ht="30.75" customHeight="1">
      <c r="A76" s="41"/>
      <c r="B76" s="49" t="s">
        <v>69</v>
      </c>
      <c r="C76" s="126" t="s">
        <v>185</v>
      </c>
      <c r="D76" s="127"/>
      <c r="E76" s="34">
        <v>0.1</v>
      </c>
      <c r="F76" s="35">
        <f t="shared" si="15"/>
        <v>0</v>
      </c>
      <c r="G76" s="36" t="str">
        <f>IF(I76="","",".")</f>
        <v>.</v>
      </c>
      <c r="H76" s="133">
        <f>IF(E76="","",IF(E76&gt;=100,"--",IF(OR(I76="式",I76="ｹ所",I76="個",I76="枚",I76="日",I76="本",I76="台",I76="組",I76="基",I76="面",I76="箇所"),"--",(E76-F76)*10)))</f>
        <v>1</v>
      </c>
      <c r="I76" s="41" t="s">
        <v>78</v>
      </c>
      <c r="J76" s="37"/>
      <c r="K76" s="37"/>
      <c r="L76" s="42"/>
    </row>
    <row r="77" spans="1:12" ht="30.75" customHeight="1">
      <c r="A77" s="39"/>
      <c r="B77" s="49" t="s">
        <v>42</v>
      </c>
      <c r="C77" s="282" t="s">
        <v>182</v>
      </c>
      <c r="D77" s="283"/>
      <c r="E77" s="34">
        <v>4.8</v>
      </c>
      <c r="F77" s="35">
        <f t="shared" si="15"/>
        <v>4</v>
      </c>
      <c r="G77" s="36" t="str">
        <f t="shared" si="11"/>
        <v>.</v>
      </c>
      <c r="H77" s="89">
        <f t="shared" si="16"/>
        <v>7.9999999999999982</v>
      </c>
      <c r="I77" s="41" t="s">
        <v>79</v>
      </c>
      <c r="J77" s="37"/>
      <c r="K77" s="37"/>
      <c r="L77" s="42"/>
    </row>
    <row r="78" spans="1:12" ht="30.75" customHeight="1">
      <c r="A78" s="39"/>
      <c r="B78" s="49" t="s">
        <v>42</v>
      </c>
      <c r="C78" s="282" t="s">
        <v>49</v>
      </c>
      <c r="D78" s="283"/>
      <c r="E78" s="34">
        <v>1.7</v>
      </c>
      <c r="F78" s="35">
        <f t="shared" si="15"/>
        <v>1</v>
      </c>
      <c r="G78" s="36" t="str">
        <f t="shared" si="11"/>
        <v>.</v>
      </c>
      <c r="H78" s="89">
        <f t="shared" si="16"/>
        <v>7</v>
      </c>
      <c r="I78" s="41" t="s">
        <v>78</v>
      </c>
      <c r="J78" s="37"/>
      <c r="K78" s="37"/>
      <c r="L78" s="42"/>
    </row>
    <row r="79" spans="1:12" ht="30.75" customHeight="1">
      <c r="A79" s="54"/>
      <c r="B79" s="49" t="s">
        <v>50</v>
      </c>
      <c r="C79" s="282" t="s">
        <v>58</v>
      </c>
      <c r="D79" s="283"/>
      <c r="E79" s="34">
        <v>1</v>
      </c>
      <c r="F79" s="35">
        <f t="shared" si="15"/>
        <v>1</v>
      </c>
      <c r="G79" s="36" t="str">
        <f t="shared" si="11"/>
        <v>.</v>
      </c>
      <c r="H79" s="89" t="str">
        <f t="shared" si="16"/>
        <v>--</v>
      </c>
      <c r="I79" s="41" t="s">
        <v>30</v>
      </c>
      <c r="J79" s="37"/>
      <c r="K79" s="37"/>
      <c r="L79" s="42"/>
    </row>
    <row r="80" spans="1:12" ht="30.75" customHeight="1">
      <c r="A80" s="54"/>
      <c r="B80" s="49" t="s">
        <v>70</v>
      </c>
      <c r="C80" s="126" t="s">
        <v>185</v>
      </c>
      <c r="D80" s="127"/>
      <c r="E80" s="34">
        <v>0.1</v>
      </c>
      <c r="F80" s="35">
        <f t="shared" si="15"/>
        <v>0</v>
      </c>
      <c r="G80" s="36" t="str">
        <f>IF(I80="","",".")</f>
        <v>.</v>
      </c>
      <c r="H80" s="133">
        <f>IF(E80="","",IF(E80&gt;=100,"--",IF(OR(I80="式",I80="ｹ所",I80="個",I80="枚",I80="日",I80="本",I80="台",I80="組",I80="基",I80="面",I80="箇所"),"--",(E80-F80)*10)))</f>
        <v>1</v>
      </c>
      <c r="I80" s="41" t="s">
        <v>78</v>
      </c>
      <c r="J80" s="37"/>
      <c r="K80" s="37"/>
      <c r="L80" s="25" t="s">
        <v>189</v>
      </c>
    </row>
    <row r="81" spans="1:13" ht="30.75" customHeight="1">
      <c r="A81" s="39"/>
      <c r="B81" s="49" t="s">
        <v>42</v>
      </c>
      <c r="C81" s="282" t="s">
        <v>182</v>
      </c>
      <c r="D81" s="283"/>
      <c r="E81" s="34">
        <v>4.8</v>
      </c>
      <c r="F81" s="35">
        <f t="shared" si="15"/>
        <v>4</v>
      </c>
      <c r="G81" s="36" t="str">
        <f t="shared" si="11"/>
        <v>.</v>
      </c>
      <c r="H81" s="89">
        <f t="shared" si="16"/>
        <v>7.9999999999999982</v>
      </c>
      <c r="I81" s="41" t="s">
        <v>79</v>
      </c>
      <c r="J81" s="37"/>
      <c r="K81" s="37"/>
      <c r="L81" s="42" t="s">
        <v>190</v>
      </c>
    </row>
    <row r="82" spans="1:13" ht="30.75" customHeight="1">
      <c r="A82" s="39"/>
      <c r="B82" s="49" t="s">
        <v>42</v>
      </c>
      <c r="C82" s="282" t="s">
        <v>49</v>
      </c>
      <c r="D82" s="283"/>
      <c r="E82" s="34">
        <v>1.7</v>
      </c>
      <c r="F82" s="35">
        <f t="shared" si="15"/>
        <v>1</v>
      </c>
      <c r="G82" s="36" t="str">
        <f t="shared" si="11"/>
        <v>.</v>
      </c>
      <c r="H82" s="89">
        <f t="shared" si="16"/>
        <v>7</v>
      </c>
      <c r="I82" s="41" t="s">
        <v>79</v>
      </c>
      <c r="J82" s="37"/>
      <c r="K82" s="37"/>
      <c r="L82" s="42" t="s">
        <v>190</v>
      </c>
    </row>
    <row r="83" spans="1:13" ht="30.75" customHeight="1">
      <c r="A83" s="54"/>
      <c r="B83" s="49" t="s">
        <v>42</v>
      </c>
      <c r="C83" s="282" t="s">
        <v>58</v>
      </c>
      <c r="D83" s="283"/>
      <c r="E83" s="34">
        <v>1</v>
      </c>
      <c r="F83" s="35">
        <f t="shared" si="15"/>
        <v>1</v>
      </c>
      <c r="G83" s="36" t="str">
        <f t="shared" si="11"/>
        <v>.</v>
      </c>
      <c r="H83" s="89" t="str">
        <f t="shared" si="16"/>
        <v>--</v>
      </c>
      <c r="I83" s="41" t="s">
        <v>30</v>
      </c>
      <c r="J83" s="37"/>
      <c r="K83" s="37"/>
      <c r="L83" s="42" t="s">
        <v>190</v>
      </c>
    </row>
    <row r="84" spans="1:13" ht="30.75" customHeight="1">
      <c r="A84" s="54"/>
      <c r="B84" s="49" t="s">
        <v>71</v>
      </c>
      <c r="C84" s="126" t="s">
        <v>186</v>
      </c>
      <c r="D84" s="127"/>
      <c r="E84" s="34">
        <v>1</v>
      </c>
      <c r="F84" s="35">
        <f t="shared" si="15"/>
        <v>1</v>
      </c>
      <c r="G84" s="36" t="str">
        <f>IF(I84="","",".")</f>
        <v>.</v>
      </c>
      <c r="H84" s="133" t="str">
        <f>IF(E84="","",IF(E84&gt;=100,"--",IF(OR(I84="式",I84="ｹ所",I84="個",I84="枚",I84="日",I84="本",I84="台",I84="組",I84="基",I84="面",I84="箇所"),"--",(E84-F84)*10)))</f>
        <v>--</v>
      </c>
      <c r="I84" s="41" t="s">
        <v>30</v>
      </c>
      <c r="J84" s="37"/>
      <c r="K84" s="37"/>
      <c r="L84" s="42"/>
    </row>
    <row r="85" spans="1:13" ht="30.75" customHeight="1">
      <c r="A85" s="39"/>
      <c r="B85" s="49" t="s">
        <v>42</v>
      </c>
      <c r="C85" s="282" t="s">
        <v>183</v>
      </c>
      <c r="D85" s="283"/>
      <c r="E85" s="34">
        <v>1.9</v>
      </c>
      <c r="F85" s="35">
        <f t="shared" si="15"/>
        <v>1</v>
      </c>
      <c r="G85" s="36" t="str">
        <f t="shared" si="11"/>
        <v>.</v>
      </c>
      <c r="H85" s="89">
        <f t="shared" si="16"/>
        <v>9</v>
      </c>
      <c r="I85" s="41" t="s">
        <v>65</v>
      </c>
      <c r="J85" s="37"/>
      <c r="K85" s="37"/>
      <c r="L85" s="42"/>
    </row>
    <row r="86" spans="1:13" ht="30.75" customHeight="1">
      <c r="A86" s="39"/>
      <c r="B86" s="49" t="s">
        <v>42</v>
      </c>
      <c r="C86" s="282" t="s">
        <v>60</v>
      </c>
      <c r="D86" s="283"/>
      <c r="E86" s="34">
        <v>3.4</v>
      </c>
      <c r="F86" s="35">
        <f t="shared" si="15"/>
        <v>3</v>
      </c>
      <c r="G86" s="36" t="str">
        <f t="shared" si="11"/>
        <v>.</v>
      </c>
      <c r="H86" s="89">
        <f t="shared" si="16"/>
        <v>3.9999999999999991</v>
      </c>
      <c r="I86" s="41" t="s">
        <v>65</v>
      </c>
      <c r="J86" s="37"/>
      <c r="K86" s="37"/>
      <c r="L86" s="42"/>
    </row>
    <row r="87" spans="1:13" ht="30.75" customHeight="1">
      <c r="A87" s="54"/>
      <c r="B87" s="49" t="s">
        <v>83</v>
      </c>
      <c r="C87" s="282" t="s">
        <v>58</v>
      </c>
      <c r="D87" s="283"/>
      <c r="E87" s="34">
        <v>0.2</v>
      </c>
      <c r="F87" s="35">
        <f t="shared" si="15"/>
        <v>0</v>
      </c>
      <c r="G87" s="36" t="str">
        <f t="shared" si="11"/>
        <v>.</v>
      </c>
      <c r="H87" s="89">
        <f>IF(E87="","",IF(E87&gt;=100,"--",IF(OR(I87="式",I87="ｹ所",I87="個",I87="枚",I87="日",I87="本",I87="台",I87="組",I87="基",I87="面",I87="箇所"),"--",(E87-F87)*10)))</f>
        <v>2</v>
      </c>
      <c r="I87" s="41" t="s">
        <v>65</v>
      </c>
      <c r="J87" s="37"/>
      <c r="K87" s="37"/>
      <c r="L87" s="42"/>
    </row>
    <row r="88" spans="1:13" ht="30.75" customHeight="1">
      <c r="A88" s="54"/>
      <c r="B88" s="49"/>
      <c r="C88" s="64"/>
      <c r="D88" s="97"/>
      <c r="E88" s="34"/>
      <c r="F88" s="35"/>
      <c r="G88" s="36"/>
      <c r="H88" s="98"/>
      <c r="I88" s="41"/>
      <c r="J88" s="37"/>
      <c r="K88" s="37"/>
      <c r="L88" s="42"/>
    </row>
    <row r="89" spans="1:13" ht="30.75" customHeight="1">
      <c r="A89" s="54"/>
      <c r="B89" s="49"/>
      <c r="C89" s="64"/>
      <c r="D89" s="123"/>
      <c r="E89" s="34"/>
      <c r="F89" s="35"/>
      <c r="G89" s="36"/>
      <c r="H89" s="124"/>
      <c r="I89" s="41"/>
      <c r="J89" s="37"/>
      <c r="K89" s="37"/>
      <c r="L89" s="42"/>
    </row>
    <row r="90" spans="1:13" ht="30.75" customHeight="1">
      <c r="A90" s="54"/>
      <c r="B90" s="49"/>
      <c r="C90" s="64"/>
      <c r="D90" s="123"/>
      <c r="E90" s="34"/>
      <c r="F90" s="35"/>
      <c r="G90" s="36"/>
      <c r="H90" s="124"/>
      <c r="I90" s="41"/>
      <c r="J90" s="37"/>
      <c r="K90" s="37"/>
      <c r="L90" s="42"/>
    </row>
    <row r="91" spans="1:13" ht="30.75" customHeight="1">
      <c r="A91" s="54"/>
      <c r="B91" s="49"/>
      <c r="C91" s="64"/>
      <c r="D91" s="97"/>
      <c r="E91" s="34"/>
      <c r="F91" s="35"/>
      <c r="G91" s="36"/>
      <c r="H91" s="98"/>
      <c r="I91" s="41"/>
      <c r="J91" s="37"/>
      <c r="K91" s="37"/>
      <c r="L91" s="42"/>
    </row>
    <row r="92" spans="1:13" ht="30.75" customHeight="1">
      <c r="A92" s="54"/>
      <c r="B92" s="49"/>
      <c r="C92" s="64"/>
      <c r="D92" s="97"/>
      <c r="E92" s="34"/>
      <c r="F92" s="35"/>
      <c r="G92" s="36"/>
      <c r="H92" s="98"/>
      <c r="I92" s="41"/>
      <c r="J92" s="37"/>
      <c r="K92" s="37"/>
      <c r="L92" s="42"/>
    </row>
    <row r="93" spans="1:13" ht="30.75" customHeight="1">
      <c r="A93" s="39"/>
      <c r="B93" s="41" t="s">
        <v>33</v>
      </c>
      <c r="C93" s="290"/>
      <c r="D93" s="281"/>
      <c r="E93" s="34" t="s">
        <v>329</v>
      </c>
      <c r="F93" s="35" t="str">
        <f t="shared" ref="F93:F98" si="17">IF(E93="","",TRUNC(E93,0))</f>
        <v/>
      </c>
      <c r="G93" s="36" t="str">
        <f t="shared" ref="G93:G98" si="18">IF(I93="","",".")</f>
        <v/>
      </c>
      <c r="H93" s="89" t="str">
        <f>IF(E93="","",IF(E93&gt;=100,"--",IF(OR(I93="式",I93="ヶ所",I93="個",I93="枚",I93="日",I93="本",I93="台",I93="組",I93="基",I93="面",I93="箇所"),"--",(E93-F93)*10)))</f>
        <v/>
      </c>
      <c r="I93" s="41"/>
      <c r="J93" s="37"/>
      <c r="K93" s="37"/>
      <c r="L93" s="42"/>
      <c r="M93" s="46"/>
    </row>
    <row r="94" spans="1:13" s="46" customFormat="1" ht="30.75" customHeight="1">
      <c r="A94" s="48"/>
      <c r="B94" s="45" t="str">
        <f>B22</f>
        <v>３　外装工事</v>
      </c>
      <c r="C94" s="278" t="s">
        <v>59</v>
      </c>
      <c r="D94" s="279"/>
      <c r="E94" s="34" t="s">
        <v>329</v>
      </c>
      <c r="F94" s="35" t="str">
        <f t="shared" si="17"/>
        <v/>
      </c>
      <c r="G94" s="36" t="str">
        <f t="shared" si="18"/>
        <v/>
      </c>
      <c r="H94" s="89" t="str">
        <f>IF(E94="","",IF(E94&gt;=100,"--",IF(OR(I94="式",I94="ヶ所",I94="個",I94="枚",I94="日",I94="本",I94="台",I94="組",I94="基",I94="面",I94="箇所"),"--",(E94-F94)*10)))</f>
        <v/>
      </c>
      <c r="I94" s="41"/>
      <c r="J94" s="37"/>
      <c r="K94" s="37"/>
      <c r="L94" s="42"/>
    </row>
    <row r="95" spans="1:13" s="46" customFormat="1" ht="30.75" customHeight="1">
      <c r="A95" s="41"/>
      <c r="B95" s="48" t="s">
        <v>110</v>
      </c>
      <c r="C95" s="282"/>
      <c r="D95" s="283"/>
      <c r="E95" s="34" t="s">
        <v>329</v>
      </c>
      <c r="F95" s="35" t="str">
        <f t="shared" si="17"/>
        <v/>
      </c>
      <c r="G95" s="36" t="str">
        <f t="shared" si="18"/>
        <v/>
      </c>
      <c r="H95" s="89" t="str">
        <f>IF(E95="","",IF(E95&gt;=100,"--",IF(OR(I95="式",I95="ｹ所",I95="個",I95="枚",I95="日",I95="本",I95="台",I95="組",I95="基",I95="面",I95="箇所"),"--",(E95-F95)*10)))</f>
        <v/>
      </c>
      <c r="I95" s="41"/>
      <c r="J95" s="37"/>
      <c r="K95" s="37"/>
      <c r="L95" s="42"/>
    </row>
    <row r="96" spans="1:13" s="46" customFormat="1" ht="30.75" customHeight="1">
      <c r="A96" s="41"/>
      <c r="B96" s="49" t="s">
        <v>102</v>
      </c>
      <c r="C96" s="282" t="s">
        <v>103</v>
      </c>
      <c r="D96" s="283"/>
      <c r="E96" s="34">
        <v>33.9</v>
      </c>
      <c r="F96" s="35">
        <f t="shared" si="17"/>
        <v>33</v>
      </c>
      <c r="G96" s="36" t="str">
        <f t="shared" si="18"/>
        <v>.</v>
      </c>
      <c r="H96" s="89">
        <f>IF(E96="","",IF(E96&gt;=100,"--",IF(OR(I96="式",I96="ｹ所",I96="個",I96="枚",I96="日",I96="本",I96="台",I96="組",I96="基",I96="面",I96="箇所"),"--",(E96-F96)*10)))</f>
        <v>8.9999999999999858</v>
      </c>
      <c r="I96" s="41" t="s">
        <v>38</v>
      </c>
      <c r="J96" s="37"/>
      <c r="K96" s="37"/>
      <c r="L96" s="51" t="s">
        <v>104</v>
      </c>
    </row>
    <row r="97" spans="1:12" s="46" customFormat="1" ht="30.75" customHeight="1">
      <c r="A97" s="41"/>
      <c r="B97" s="49" t="s">
        <v>135</v>
      </c>
      <c r="C97" s="284" t="s">
        <v>136</v>
      </c>
      <c r="D97" s="285"/>
      <c r="E97" s="34">
        <v>33.9</v>
      </c>
      <c r="F97" s="35">
        <f>IF(E97="","",TRUNC(E97,0))</f>
        <v>33</v>
      </c>
      <c r="G97" s="36" t="str">
        <f t="shared" si="18"/>
        <v>.</v>
      </c>
      <c r="H97" s="110">
        <f>IF(E97="","",IF(E97&gt;=100,"--",IF(OR(I97="式",I97="ｹ所",I97="個",I97="枚",I97="日",I97="本",I97="台",I97="組",I97="基",I97="面",I97="箇所"),"--",(E97-F97)*10)))</f>
        <v>8.9999999999999858</v>
      </c>
      <c r="I97" s="41" t="s">
        <v>38</v>
      </c>
      <c r="J97" s="37"/>
      <c r="K97" s="37"/>
      <c r="L97" s="51"/>
    </row>
    <row r="98" spans="1:12" s="46" customFormat="1" ht="30.75" customHeight="1">
      <c r="A98" s="41"/>
      <c r="B98" s="49" t="s">
        <v>134</v>
      </c>
      <c r="C98" s="284"/>
      <c r="D98" s="285"/>
      <c r="E98" s="34">
        <v>1</v>
      </c>
      <c r="F98" s="35">
        <f t="shared" si="17"/>
        <v>1</v>
      </c>
      <c r="G98" s="36" t="str">
        <f t="shared" si="18"/>
        <v>.</v>
      </c>
      <c r="H98" s="89" t="str">
        <f>IF(E98="","",IF(E98&gt;=100,"--",IF(OR(I98="式",I98="ｹ所",I98="個",I98="枚",I98="日",I98="本",I98="台",I98="組",I98="基",I98="面",I98="箇所"),"--",(E98-F98)*10)))</f>
        <v>--</v>
      </c>
      <c r="I98" s="41" t="s">
        <v>25</v>
      </c>
      <c r="J98" s="55"/>
      <c r="K98" s="55"/>
      <c r="L98" s="56"/>
    </row>
    <row r="99" spans="1:12" s="46" customFormat="1" ht="30.75" customHeight="1">
      <c r="A99" s="41"/>
      <c r="B99" s="48" t="s">
        <v>270</v>
      </c>
      <c r="C99" s="99"/>
      <c r="D99" s="100"/>
      <c r="E99" s="34"/>
      <c r="F99" s="35"/>
      <c r="G99" s="36"/>
      <c r="H99" s="104"/>
      <c r="I99" s="41"/>
      <c r="J99" s="37"/>
      <c r="K99" s="37"/>
      <c r="L99" s="42"/>
    </row>
    <row r="100" spans="1:12" s="46" customFormat="1" ht="30.75" customHeight="1">
      <c r="A100" s="41"/>
      <c r="B100" s="48" t="s">
        <v>242</v>
      </c>
      <c r="C100" s="137" t="s">
        <v>243</v>
      </c>
      <c r="D100" s="138"/>
      <c r="E100" s="34">
        <v>46.4</v>
      </c>
      <c r="F100" s="35">
        <f>IF(E100="","",TRUNC(E100,0))</f>
        <v>46</v>
      </c>
      <c r="G100" s="36" t="str">
        <f>IF(I100="","",".")</f>
        <v>.</v>
      </c>
      <c r="H100" s="140">
        <f>IF(E100="","",IF(E100&gt;=100,"--",IF(OR(I100="式",I100="ｹ所",I100="個",I100="枚",I100="日",I100="本",I100="台",I100="組",I100="基",I100="面",I100="箇所"),"--",(E100-F100)*10)))</f>
        <v>3.9999999999999858</v>
      </c>
      <c r="I100" s="41" t="s">
        <v>38</v>
      </c>
      <c r="J100" s="37"/>
      <c r="K100" s="37"/>
      <c r="L100" s="42"/>
    </row>
    <row r="101" spans="1:12" s="46" customFormat="1" ht="30.75" customHeight="1">
      <c r="A101" s="41"/>
      <c r="B101" s="111" t="s">
        <v>158</v>
      </c>
      <c r="C101" s="325" t="s">
        <v>268</v>
      </c>
      <c r="D101" s="326"/>
      <c r="E101" s="34">
        <v>46.4</v>
      </c>
      <c r="F101" s="35">
        <f>IF(E101="","",TRUNC(E101,0))</f>
        <v>46</v>
      </c>
      <c r="G101" s="36" t="str">
        <f>IF(I101="","",".")</f>
        <v>.</v>
      </c>
      <c r="H101" s="104">
        <f>IF(E101="","",IF(E101&gt;=100,"--",IF(OR(I101="式",I101="ｹ所",I101="個",I101="枚",I101="日",I101="本",I101="台",I101="組",I101="基",I101="面",I101="箇所"),"--",(E101-F101)*10)))</f>
        <v>3.9999999999999858</v>
      </c>
      <c r="I101" s="41" t="s">
        <v>111</v>
      </c>
      <c r="J101" s="37"/>
      <c r="K101" s="37"/>
      <c r="L101" s="42"/>
    </row>
    <row r="102" spans="1:12" s="46" customFormat="1" ht="30.75" customHeight="1">
      <c r="A102" s="41"/>
      <c r="B102" s="49" t="s">
        <v>135</v>
      </c>
      <c r="C102" s="148" t="s">
        <v>269</v>
      </c>
      <c r="D102" s="139"/>
      <c r="E102" s="34">
        <v>1</v>
      </c>
      <c r="F102" s="35">
        <f>IF(E102="","",TRUNC(E102,0))</f>
        <v>1</v>
      </c>
      <c r="G102" s="36" t="str">
        <f>IF(I102="","",".")</f>
        <v>.</v>
      </c>
      <c r="H102" s="140" t="str">
        <f>IF(E102="","",IF(E102&gt;=100,"--",IF(OR(I102="式",I102="ｹ所",I102="個",I102="枚",I102="日",I102="本",I102="台",I102="組",I102="基",I102="面",I102="箇所"),"--",(E102-F102)*10)))</f>
        <v>--</v>
      </c>
      <c r="I102" s="41" t="s">
        <v>25</v>
      </c>
      <c r="J102" s="37"/>
      <c r="K102" s="37"/>
      <c r="L102" s="42"/>
    </row>
    <row r="103" spans="1:12" s="46" customFormat="1" ht="30.75" customHeight="1">
      <c r="A103" s="48"/>
      <c r="B103" s="48" t="s">
        <v>193</v>
      </c>
      <c r="C103" s="143"/>
      <c r="D103" s="144"/>
      <c r="E103" s="34"/>
      <c r="F103" s="35"/>
      <c r="G103" s="36"/>
      <c r="H103" s="144"/>
      <c r="I103" s="41"/>
      <c r="J103" s="37"/>
      <c r="K103" s="37"/>
      <c r="L103" s="42"/>
    </row>
    <row r="104" spans="1:12" ht="30.75" customHeight="1">
      <c r="A104" s="39"/>
      <c r="B104" s="69" t="s">
        <v>73</v>
      </c>
      <c r="C104" s="319" t="s">
        <v>261</v>
      </c>
      <c r="D104" s="320"/>
      <c r="E104" s="34">
        <v>7.6</v>
      </c>
      <c r="F104" s="35">
        <f>IF(E104="","",TRUNC(E104,0))</f>
        <v>7</v>
      </c>
      <c r="G104" s="36" t="str">
        <f>IF(I104="","",".")</f>
        <v>.</v>
      </c>
      <c r="H104" s="144">
        <f>IF(E104="","",IF(E104&gt;=100,"--",IF(OR(I104="式",I104="ｹ所",I104="個",I104="枚",I104="日",I104="本",I104="台",I104="組",I104="基",I104="面",I104="箇所"),"--",(E104-F104)*10)))</f>
        <v>5.9999999999999964</v>
      </c>
      <c r="I104" s="41" t="s">
        <v>40</v>
      </c>
      <c r="J104" s="37"/>
      <c r="K104" s="37"/>
      <c r="L104" s="42" t="s">
        <v>323</v>
      </c>
    </row>
    <row r="105" spans="1:12" ht="30.75" customHeight="1">
      <c r="A105" s="39"/>
      <c r="B105" s="69" t="s">
        <v>262</v>
      </c>
      <c r="C105" s="319" t="s">
        <v>263</v>
      </c>
      <c r="D105" s="320"/>
      <c r="E105" s="34">
        <v>7.6</v>
      </c>
      <c r="F105" s="35">
        <f>IF(E105="","",TRUNC(E105,0))</f>
        <v>7</v>
      </c>
      <c r="G105" s="36" t="str">
        <f>IF(I105="","",".")</f>
        <v>.</v>
      </c>
      <c r="H105" s="144">
        <f>IF(E105="","",IF(E105&gt;=100,"--",IF(OR(I105="式",I105="ｹ所",I105="個",I105="枚",I105="日",I105="本",I105="台",I105="組",I105="基",I105="面",I105="箇所"),"--",(E105-F105)*10)))</f>
        <v>5.9999999999999964</v>
      </c>
      <c r="I105" s="41" t="s">
        <v>40</v>
      </c>
      <c r="J105" s="37"/>
      <c r="K105" s="37"/>
      <c r="L105" s="42" t="s">
        <v>326</v>
      </c>
    </row>
    <row r="106" spans="1:12" ht="30.75" customHeight="1">
      <c r="A106" s="39"/>
      <c r="B106" s="69" t="s">
        <v>264</v>
      </c>
      <c r="C106" s="319" t="s">
        <v>54</v>
      </c>
      <c r="D106" s="320"/>
      <c r="E106" s="34">
        <v>10</v>
      </c>
      <c r="F106" s="35">
        <f>IF(E106="","",TRUNC(E106,0))</f>
        <v>10</v>
      </c>
      <c r="G106" s="36" t="str">
        <f>IF(I106="","",".")</f>
        <v>.</v>
      </c>
      <c r="H106" s="144">
        <f>IF(E106="","",IF(E106&gt;=100,"--",IF(OR(I106="式",I106="ｹ所",I106="個",I106="枚",I106="日",I106="本",I106="台",I106="組",I106="基",I106="面",I106="箇所"),"--",(E106-F106)*10)))</f>
        <v>0</v>
      </c>
      <c r="I106" s="41" t="s">
        <v>41</v>
      </c>
      <c r="J106" s="37"/>
      <c r="K106" s="37"/>
      <c r="L106" s="42" t="s">
        <v>325</v>
      </c>
    </row>
    <row r="107" spans="1:12" s="46" customFormat="1" ht="30.75" customHeight="1">
      <c r="A107" s="41"/>
      <c r="B107" s="48" t="s">
        <v>129</v>
      </c>
      <c r="C107" s="99"/>
      <c r="D107" s="100"/>
      <c r="E107" s="34"/>
      <c r="F107" s="35"/>
      <c r="G107" s="36"/>
      <c r="H107" s="104"/>
      <c r="I107" s="41"/>
      <c r="J107" s="37"/>
      <c r="K107" s="37"/>
      <c r="L107" s="42"/>
    </row>
    <row r="108" spans="1:12" s="1" customFormat="1" ht="32.1" customHeight="1">
      <c r="A108" s="95"/>
      <c r="B108" s="22" t="s">
        <v>126</v>
      </c>
      <c r="C108" s="303" t="s">
        <v>127</v>
      </c>
      <c r="D108" s="302"/>
      <c r="E108" s="23">
        <v>236</v>
      </c>
      <c r="F108" s="4">
        <f>IF(E108="","",TRUNC(E108,0))</f>
        <v>236</v>
      </c>
      <c r="G108" s="24" t="str">
        <f>IF(I108="","",".")</f>
        <v>.</v>
      </c>
      <c r="H108" s="6" t="str">
        <f>IF(E108="","",IF(E108&gt;=100,"--",IF(OR(I108="式",I108="ヶ所",I108="個",I108="枚",I108="日",I108="本",I108="台",I108="組",I108="基",I108="面",I108="箇所"),"--",(E108-F108)*10)))</f>
        <v>--</v>
      </c>
      <c r="I108" s="16" t="s">
        <v>128</v>
      </c>
      <c r="J108" s="9"/>
      <c r="K108" s="9"/>
      <c r="L108" s="25"/>
    </row>
    <row r="109" spans="1:12" s="1" customFormat="1" ht="32.1" customHeight="1">
      <c r="A109" s="95"/>
      <c r="B109" s="22"/>
      <c r="C109" s="28"/>
      <c r="D109" s="26"/>
      <c r="E109" s="34"/>
      <c r="F109" s="35"/>
      <c r="G109" s="36"/>
      <c r="H109" s="144"/>
      <c r="I109" s="41"/>
      <c r="J109" s="9"/>
      <c r="K109" s="9"/>
      <c r="L109" s="25"/>
    </row>
    <row r="110" spans="1:12" s="1" customFormat="1" ht="32.1" customHeight="1">
      <c r="A110" s="95"/>
      <c r="B110" s="22"/>
      <c r="C110" s="28"/>
      <c r="D110" s="26"/>
      <c r="E110" s="34"/>
      <c r="F110" s="35"/>
      <c r="G110" s="36"/>
      <c r="H110" s="144"/>
      <c r="I110" s="41"/>
      <c r="J110" s="9"/>
      <c r="K110" s="9"/>
      <c r="L110" s="25"/>
    </row>
    <row r="111" spans="1:12" s="1" customFormat="1" ht="32.1" customHeight="1">
      <c r="A111" s="95"/>
      <c r="B111" s="22"/>
      <c r="C111" s="28"/>
      <c r="D111" s="26"/>
      <c r="E111" s="34"/>
      <c r="F111" s="35"/>
      <c r="G111" s="36"/>
      <c r="H111" s="144"/>
      <c r="I111" s="41"/>
      <c r="J111" s="9"/>
      <c r="K111" s="9"/>
      <c r="L111" s="25"/>
    </row>
    <row r="112" spans="1:12" s="1" customFormat="1" ht="32.1" customHeight="1">
      <c r="A112" s="95"/>
      <c r="B112" s="22"/>
      <c r="C112" s="28"/>
      <c r="D112" s="26"/>
      <c r="E112" s="34"/>
      <c r="F112" s="35"/>
      <c r="G112" s="36"/>
      <c r="H112" s="144"/>
      <c r="I112" s="41"/>
      <c r="J112" s="9"/>
      <c r="K112" s="9"/>
      <c r="L112" s="25"/>
    </row>
    <row r="113" spans="1:13" s="1" customFormat="1" ht="32.1" customHeight="1">
      <c r="A113" s="95"/>
      <c r="B113" s="22"/>
      <c r="C113" s="28"/>
      <c r="D113" s="26"/>
      <c r="E113" s="34"/>
      <c r="F113" s="35"/>
      <c r="G113" s="36"/>
      <c r="H113" s="144"/>
      <c r="I113" s="41"/>
      <c r="J113" s="9"/>
      <c r="K113" s="9"/>
      <c r="L113" s="25"/>
    </row>
    <row r="114" spans="1:13" s="1" customFormat="1" ht="32.1" customHeight="1">
      <c r="A114" s="95"/>
      <c r="B114" s="22"/>
      <c r="C114" s="28"/>
      <c r="D114" s="26"/>
      <c r="E114" s="34"/>
      <c r="F114" s="35"/>
      <c r="G114" s="36"/>
      <c r="H114" s="144"/>
      <c r="I114" s="41"/>
      <c r="J114" s="9"/>
      <c r="K114" s="9"/>
      <c r="L114" s="25"/>
    </row>
    <row r="115" spans="1:13" s="1" customFormat="1" ht="32.1" customHeight="1">
      <c r="A115" s="95"/>
      <c r="B115" s="22"/>
      <c r="C115" s="28"/>
      <c r="D115" s="26"/>
      <c r="E115" s="34"/>
      <c r="F115" s="35"/>
      <c r="G115" s="36"/>
      <c r="H115" s="144"/>
      <c r="I115" s="41"/>
      <c r="J115" s="9"/>
      <c r="K115" s="9"/>
      <c r="L115" s="25"/>
    </row>
    <row r="116" spans="1:13" s="1" customFormat="1" ht="32.1" customHeight="1">
      <c r="A116" s="95"/>
      <c r="B116" s="22"/>
      <c r="C116" s="28"/>
      <c r="D116" s="26"/>
      <c r="E116" s="34"/>
      <c r="F116" s="35"/>
      <c r="G116" s="36"/>
      <c r="H116" s="144"/>
      <c r="I116" s="41"/>
      <c r="J116" s="9"/>
      <c r="K116" s="9"/>
      <c r="L116" s="25"/>
    </row>
    <row r="117" spans="1:13" s="1" customFormat="1" ht="32.1" customHeight="1">
      <c r="A117" s="95"/>
      <c r="B117" s="22"/>
      <c r="C117" s="28"/>
      <c r="D117" s="26"/>
      <c r="E117" s="34"/>
      <c r="F117" s="35"/>
      <c r="G117" s="36"/>
      <c r="H117" s="144"/>
      <c r="I117" s="41"/>
      <c r="J117" s="9"/>
      <c r="K117" s="9"/>
      <c r="L117" s="25"/>
    </row>
    <row r="118" spans="1:13" s="1" customFormat="1" ht="32.1" customHeight="1">
      <c r="A118" s="95"/>
      <c r="B118" s="22"/>
      <c r="C118" s="28"/>
      <c r="D118" s="26"/>
      <c r="E118" s="34"/>
      <c r="F118" s="35"/>
      <c r="G118" s="36"/>
      <c r="H118" s="144"/>
      <c r="I118" s="41"/>
      <c r="J118" s="9"/>
      <c r="K118" s="9"/>
      <c r="L118" s="25"/>
    </row>
    <row r="119" spans="1:13" s="1" customFormat="1" ht="32.1" customHeight="1">
      <c r="A119" s="95"/>
      <c r="B119" s="22"/>
      <c r="C119" s="28"/>
      <c r="D119" s="26"/>
      <c r="E119" s="34"/>
      <c r="F119" s="35"/>
      <c r="G119" s="36"/>
      <c r="H119" s="144"/>
      <c r="I119" s="41"/>
      <c r="J119" s="9"/>
      <c r="K119" s="9"/>
      <c r="L119" s="25"/>
    </row>
    <row r="120" spans="1:13" s="1" customFormat="1" ht="32.1" customHeight="1">
      <c r="A120" s="95"/>
      <c r="B120" s="22"/>
      <c r="C120" s="28"/>
      <c r="D120" s="26"/>
      <c r="E120" s="34"/>
      <c r="F120" s="35"/>
      <c r="G120" s="36"/>
      <c r="H120" s="144"/>
      <c r="I120" s="41"/>
      <c r="J120" s="9"/>
      <c r="K120" s="9"/>
      <c r="L120" s="25"/>
    </row>
    <row r="121" spans="1:13" s="46" customFormat="1" ht="30.75" customHeight="1">
      <c r="A121" s="41"/>
      <c r="B121" s="69"/>
      <c r="C121" s="99"/>
      <c r="D121" s="100"/>
      <c r="E121" s="34"/>
      <c r="F121" s="35"/>
      <c r="G121" s="36"/>
      <c r="H121" s="104"/>
      <c r="I121" s="41"/>
      <c r="J121" s="37"/>
      <c r="K121" s="37"/>
      <c r="L121" s="42"/>
    </row>
    <row r="122" spans="1:13" ht="30.75" customHeight="1">
      <c r="A122" s="39"/>
      <c r="B122" s="41" t="s">
        <v>51</v>
      </c>
      <c r="C122" s="280"/>
      <c r="D122" s="281"/>
      <c r="E122" s="34" t="s">
        <v>329</v>
      </c>
      <c r="F122" s="35" t="str">
        <f>IF(E122="","",TRUNC(E122,0))</f>
        <v/>
      </c>
      <c r="G122" s="36" t="str">
        <f>IF(I122="","",".")</f>
        <v/>
      </c>
      <c r="H122" s="89" t="str">
        <f>IF(E122="","",IF(E122&gt;=100,"--",IF(OR(I122="式",I122="ヶ所",I122="個",I122="枚",I122="日",I122="本",I122="台",I122="組",I122="基",I122="面",I122="箇所"),"--",(E122-F122)*10)))</f>
        <v/>
      </c>
      <c r="I122" s="41"/>
      <c r="J122" s="37"/>
      <c r="K122" s="37"/>
      <c r="L122" s="42"/>
      <c r="M122" s="46"/>
    </row>
    <row r="123" spans="1:13" s="46" customFormat="1" ht="30.75" customHeight="1">
      <c r="A123" s="48"/>
      <c r="B123" s="45" t="str">
        <f>B23</f>
        <v>４　内装工事</v>
      </c>
      <c r="C123" s="278" t="s">
        <v>59</v>
      </c>
      <c r="D123" s="279"/>
      <c r="E123" s="34" t="s">
        <v>329</v>
      </c>
      <c r="F123" s="35" t="str">
        <f>IF(E123="","",TRUNC(E123,0))</f>
        <v/>
      </c>
      <c r="G123" s="36" t="str">
        <f>IF(I123="","",".")</f>
        <v/>
      </c>
      <c r="H123" s="89" t="str">
        <f>IF(E123="","",IF(E123&gt;=100,"--",IF(OR(I123="式",I123="ヶ所",I123="個",I123="枚",I123="日",I123="本",I123="台",I123="組",I123="基",I123="面",I123="箇所"),"--",(E123-F123)*10)))</f>
        <v/>
      </c>
      <c r="I123" s="41"/>
      <c r="J123" s="37"/>
      <c r="K123" s="37"/>
      <c r="L123" s="42"/>
    </row>
    <row r="124" spans="1:13" s="46" customFormat="1" ht="30.75" customHeight="1">
      <c r="A124" s="48"/>
      <c r="B124" s="48" t="s">
        <v>191</v>
      </c>
      <c r="C124" s="132"/>
      <c r="D124" s="133"/>
      <c r="E124" s="34"/>
      <c r="F124" s="35"/>
      <c r="G124" s="36"/>
      <c r="H124" s="133"/>
      <c r="I124" s="41"/>
      <c r="J124" s="37"/>
      <c r="K124" s="37"/>
      <c r="L124" s="42"/>
    </row>
    <row r="125" spans="1:13" s="46" customFormat="1" ht="30.75" customHeight="1">
      <c r="A125" s="48"/>
      <c r="B125" s="48" t="s">
        <v>202</v>
      </c>
      <c r="C125" s="50" t="s">
        <v>215</v>
      </c>
      <c r="D125" s="133"/>
      <c r="E125" s="34">
        <v>1</v>
      </c>
      <c r="F125" s="35">
        <f>IF(E125="","",TRUNC(E125,0))</f>
        <v>1</v>
      </c>
      <c r="G125" s="36" t="str">
        <f>IF(I125="","",".")</f>
        <v>.</v>
      </c>
      <c r="H125" s="133">
        <f>IF(E125="","",IF(E125&gt;=100,"--",IF(OR(I125="式",I125="ヶ所",I125="個",I125="枚",I125="日",I125="本",I125="台",I125="組",I125="基",I125="面",I125="箇所"),"--",(E125-F125)*10)))</f>
        <v>0</v>
      </c>
      <c r="I125" s="41" t="s">
        <v>40</v>
      </c>
      <c r="J125" s="37"/>
      <c r="K125" s="37"/>
      <c r="L125" s="42" t="s">
        <v>209</v>
      </c>
    </row>
    <row r="126" spans="1:13" s="46" customFormat="1" ht="30.75" customHeight="1">
      <c r="A126" s="48"/>
      <c r="B126" s="48" t="s">
        <v>203</v>
      </c>
      <c r="C126" s="50" t="s">
        <v>213</v>
      </c>
      <c r="D126" s="133"/>
      <c r="E126" s="34">
        <v>1</v>
      </c>
      <c r="F126" s="35">
        <f>IF(E126="","",TRUNC(E126,0))</f>
        <v>1</v>
      </c>
      <c r="G126" s="36" t="str">
        <f>IF(I126="","",".")</f>
        <v>.</v>
      </c>
      <c r="H126" s="133">
        <f>IF(E126="","",IF(E126&gt;=100,"--",IF(OR(I126="式",I126="ヶ所",I126="個",I126="枚",I126="日",I126="本",I126="台",I126="組",I126="基",I126="面",I126="箇所"),"--",(E126-F126)*10)))</f>
        <v>0</v>
      </c>
      <c r="I126" s="41" t="s">
        <v>40</v>
      </c>
      <c r="J126" s="37"/>
      <c r="K126" s="37"/>
      <c r="L126" s="42"/>
    </row>
    <row r="127" spans="1:13" s="46" customFormat="1" ht="30.75" customHeight="1">
      <c r="A127" s="48"/>
      <c r="B127" s="48" t="s">
        <v>204</v>
      </c>
      <c r="C127" s="50" t="s">
        <v>214</v>
      </c>
      <c r="D127" s="133"/>
      <c r="E127" s="34">
        <v>6</v>
      </c>
      <c r="F127" s="35">
        <f>IF(E127="","",TRUNC(E127,0))</f>
        <v>6</v>
      </c>
      <c r="G127" s="36" t="str">
        <f>IF(I127="","",".")</f>
        <v>.</v>
      </c>
      <c r="H127" s="133">
        <f>IF(E127="","",IF(E127&gt;=100,"--",IF(OR(I127="式",I127="ヶ所",I127="個",I127="枚",I127="日",I127="本",I127="台",I127="組",I127="基",I127="面",I127="箇所"),"--",(E127-F127)*10)))</f>
        <v>0</v>
      </c>
      <c r="I127" s="41" t="s">
        <v>41</v>
      </c>
      <c r="J127" s="37"/>
      <c r="K127" s="37"/>
      <c r="L127" s="42" t="s">
        <v>209</v>
      </c>
    </row>
    <row r="128" spans="1:13" s="46" customFormat="1" ht="30.75" customHeight="1">
      <c r="A128" s="48"/>
      <c r="B128" s="48" t="s">
        <v>192</v>
      </c>
      <c r="C128" s="132"/>
      <c r="D128" s="133"/>
      <c r="E128" s="34"/>
      <c r="F128" s="35"/>
      <c r="G128" s="36"/>
      <c r="H128" s="133"/>
      <c r="I128" s="41"/>
      <c r="J128" s="37"/>
      <c r="K128" s="37"/>
      <c r="L128" s="42"/>
    </row>
    <row r="129" spans="1:12" s="46" customFormat="1" ht="30.75" customHeight="1">
      <c r="A129" s="41"/>
      <c r="B129" s="69" t="s">
        <v>72</v>
      </c>
      <c r="C129" s="319" t="s">
        <v>210</v>
      </c>
      <c r="D129" s="320"/>
      <c r="E129" s="34">
        <v>27.2</v>
      </c>
      <c r="F129" s="35">
        <f t="shared" ref="F129:F137" si="19">IF(E129="","",TRUNC(E129,0))</f>
        <v>27</v>
      </c>
      <c r="G129" s="36" t="str">
        <f t="shared" ref="G129:G137" si="20">IF(I129="","",".")</f>
        <v>.</v>
      </c>
      <c r="H129" s="104">
        <f>IF(E129="","",IF(E129&gt;=100,"--",IF(OR(I129="式",I129="ヶ所",I129="個",I129="枚",I129="日",I129="本",I129="台",I129="組",I129="基",I129="面",I129="箇所"),"--",(E129-F129)*10)))</f>
        <v>1.9999999999999929</v>
      </c>
      <c r="I129" s="41" t="s">
        <v>40</v>
      </c>
      <c r="J129" s="37"/>
      <c r="K129" s="37"/>
      <c r="L129" s="42"/>
    </row>
    <row r="130" spans="1:12" ht="30.75" customHeight="1">
      <c r="A130" s="61"/>
      <c r="B130" s="78" t="s">
        <v>317</v>
      </c>
      <c r="C130" s="284" t="s">
        <v>318</v>
      </c>
      <c r="D130" s="285"/>
      <c r="E130" s="34">
        <v>10</v>
      </c>
      <c r="F130" s="35">
        <f t="shared" si="19"/>
        <v>10</v>
      </c>
      <c r="G130" s="36" t="str">
        <f t="shared" si="20"/>
        <v>.</v>
      </c>
      <c r="H130" s="155" t="str">
        <f>IF(E130="","",IF(E130&gt;=100,"--",IF(OR(I130="式",I130="ｹ所",I130="個",I130="枚",I130="日",I130="本",I130="台",I130="組",I130="基",I130="面",I130="箇所"),"--",(E130-F130)*10)))</f>
        <v>--</v>
      </c>
      <c r="I130" s="41" t="s">
        <v>44</v>
      </c>
      <c r="J130" s="37"/>
      <c r="K130" s="37"/>
      <c r="L130" s="42"/>
    </row>
    <row r="131" spans="1:12" ht="30.75" customHeight="1">
      <c r="A131" s="39"/>
      <c r="B131" s="69" t="s">
        <v>194</v>
      </c>
      <c r="C131" s="319" t="s">
        <v>206</v>
      </c>
      <c r="D131" s="320"/>
      <c r="E131" s="34">
        <v>31.9</v>
      </c>
      <c r="F131" s="35">
        <f t="shared" si="19"/>
        <v>31</v>
      </c>
      <c r="G131" s="36" t="str">
        <f t="shared" si="20"/>
        <v>.</v>
      </c>
      <c r="H131" s="104">
        <f t="shared" ref="H131:H137" si="21">IF(E131="","",IF(E131&gt;=100,"--",IF(OR(I131="式",I131="ｹ所",I131="個",I131="枚",I131="日",I131="本",I131="台",I131="組",I131="基",I131="面",I131="箇所"),"--",(E131-F131)*10)))</f>
        <v>8.9999999999999858</v>
      </c>
      <c r="I131" s="41" t="s">
        <v>40</v>
      </c>
      <c r="J131" s="37"/>
      <c r="K131" s="37"/>
      <c r="L131" s="42"/>
    </row>
    <row r="132" spans="1:12" ht="30.75" customHeight="1">
      <c r="A132" s="39"/>
      <c r="B132" s="69" t="s">
        <v>205</v>
      </c>
      <c r="C132" s="136" t="s">
        <v>216</v>
      </c>
      <c r="D132" s="129"/>
      <c r="E132" s="34">
        <v>1.7</v>
      </c>
      <c r="F132" s="35">
        <f t="shared" si="19"/>
        <v>1</v>
      </c>
      <c r="G132" s="36" t="str">
        <f t="shared" si="20"/>
        <v>.</v>
      </c>
      <c r="H132" s="133">
        <f t="shared" si="21"/>
        <v>7</v>
      </c>
      <c r="I132" s="41" t="s">
        <v>40</v>
      </c>
      <c r="J132" s="37"/>
      <c r="K132" s="37"/>
      <c r="L132" s="42"/>
    </row>
    <row r="133" spans="1:12" ht="30.75" customHeight="1">
      <c r="A133" s="39"/>
      <c r="B133" s="49" t="s">
        <v>195</v>
      </c>
      <c r="C133" s="282" t="s">
        <v>211</v>
      </c>
      <c r="D133" s="283"/>
      <c r="E133" s="34">
        <v>27.2</v>
      </c>
      <c r="F133" s="35">
        <f t="shared" si="19"/>
        <v>27</v>
      </c>
      <c r="G133" s="36" t="str">
        <f t="shared" si="20"/>
        <v>.</v>
      </c>
      <c r="H133" s="104">
        <f t="shared" si="21"/>
        <v>1.9999999999999929</v>
      </c>
      <c r="I133" s="41" t="s">
        <v>40</v>
      </c>
      <c r="J133" s="37"/>
      <c r="K133" s="37"/>
      <c r="L133" s="42"/>
    </row>
    <row r="134" spans="1:12" ht="30.75" customHeight="1">
      <c r="A134" s="39"/>
      <c r="B134" s="49" t="s">
        <v>196</v>
      </c>
      <c r="C134" s="134" t="s">
        <v>212</v>
      </c>
      <c r="D134" s="102"/>
      <c r="E134" s="34">
        <v>73.3</v>
      </c>
      <c r="F134" s="35">
        <f t="shared" si="19"/>
        <v>73</v>
      </c>
      <c r="G134" s="36" t="str">
        <f t="shared" si="20"/>
        <v>.</v>
      </c>
      <c r="H134" s="120">
        <f t="shared" si="21"/>
        <v>2.9999999999999716</v>
      </c>
      <c r="I134" s="41" t="s">
        <v>40</v>
      </c>
      <c r="J134" s="37"/>
      <c r="K134" s="37"/>
      <c r="L134" s="42"/>
    </row>
    <row r="135" spans="1:12" ht="30.75" customHeight="1">
      <c r="A135" s="39"/>
      <c r="B135" s="49" t="s">
        <v>197</v>
      </c>
      <c r="C135" s="126" t="s">
        <v>201</v>
      </c>
      <c r="D135" s="127"/>
      <c r="E135" s="34">
        <v>8.1999999999999993</v>
      </c>
      <c r="F135" s="35">
        <f t="shared" si="19"/>
        <v>8</v>
      </c>
      <c r="G135" s="36" t="str">
        <f t="shared" si="20"/>
        <v>.</v>
      </c>
      <c r="H135" s="133">
        <f t="shared" si="21"/>
        <v>1.9999999999999929</v>
      </c>
      <c r="I135" s="41" t="s">
        <v>40</v>
      </c>
      <c r="J135" s="37"/>
      <c r="K135" s="37"/>
      <c r="L135" s="42"/>
    </row>
    <row r="136" spans="1:12" ht="30.75" customHeight="1">
      <c r="A136" s="39"/>
      <c r="B136" s="49" t="s">
        <v>207</v>
      </c>
      <c r="C136" s="126" t="s">
        <v>208</v>
      </c>
      <c r="D136" s="127"/>
      <c r="E136" s="34">
        <v>15.8</v>
      </c>
      <c r="F136" s="35">
        <f t="shared" si="19"/>
        <v>15</v>
      </c>
      <c r="G136" s="36" t="str">
        <f t="shared" si="20"/>
        <v>.</v>
      </c>
      <c r="H136" s="133">
        <f t="shared" si="21"/>
        <v>8.0000000000000071</v>
      </c>
      <c r="I136" s="41" t="s">
        <v>40</v>
      </c>
      <c r="J136" s="37"/>
      <c r="K136" s="37"/>
      <c r="L136" s="42"/>
    </row>
    <row r="137" spans="1:12" ht="30.75" customHeight="1">
      <c r="A137" s="39"/>
      <c r="B137" s="49" t="s">
        <v>198</v>
      </c>
      <c r="C137" s="126" t="s">
        <v>201</v>
      </c>
      <c r="D137" s="127"/>
      <c r="E137" s="34">
        <v>0.6</v>
      </c>
      <c r="F137" s="35">
        <f t="shared" si="19"/>
        <v>0</v>
      </c>
      <c r="G137" s="36" t="str">
        <f t="shared" si="20"/>
        <v>.</v>
      </c>
      <c r="H137" s="133">
        <f t="shared" si="21"/>
        <v>6</v>
      </c>
      <c r="I137" s="41" t="s">
        <v>40</v>
      </c>
      <c r="J137" s="37"/>
      <c r="K137" s="37"/>
      <c r="L137" s="42" t="s">
        <v>209</v>
      </c>
    </row>
    <row r="138" spans="1:12" s="46" customFormat="1" ht="30.75" customHeight="1">
      <c r="A138" s="48"/>
      <c r="B138" s="48" t="s">
        <v>193</v>
      </c>
      <c r="C138" s="132"/>
      <c r="D138" s="133"/>
      <c r="E138" s="34"/>
      <c r="F138" s="35"/>
      <c r="G138" s="36"/>
      <c r="H138" s="133"/>
      <c r="I138" s="41"/>
      <c r="J138" s="37"/>
      <c r="K138" s="37"/>
      <c r="L138" s="42"/>
    </row>
    <row r="139" spans="1:12" ht="30.75" customHeight="1">
      <c r="A139" s="39"/>
      <c r="B139" s="69" t="s">
        <v>73</v>
      </c>
      <c r="C139" s="319" t="s">
        <v>63</v>
      </c>
      <c r="D139" s="320"/>
      <c r="E139" s="34">
        <v>11.4</v>
      </c>
      <c r="F139" s="35">
        <f>IF(E139="","",TRUNC(E139,0))</f>
        <v>11</v>
      </c>
      <c r="G139" s="36" t="str">
        <f>IF(I139="","",".")</f>
        <v>.</v>
      </c>
      <c r="H139" s="104">
        <f>IF(E139="","",IF(E139&gt;=100,"--",IF(OR(I139="式",I139="ｹ所",I139="個",I139="枚",I139="日",I139="本",I139="台",I139="組",I139="基",I139="面",I139="箇所"),"--",(E139-F139)*10)))</f>
        <v>4.0000000000000036</v>
      </c>
      <c r="I139" s="41" t="s">
        <v>40</v>
      </c>
      <c r="J139" s="37"/>
      <c r="K139" s="37"/>
      <c r="L139" s="42"/>
    </row>
    <row r="140" spans="1:12" ht="30.75" customHeight="1">
      <c r="A140" s="39"/>
      <c r="B140" s="69" t="s">
        <v>205</v>
      </c>
      <c r="C140" s="136" t="s">
        <v>216</v>
      </c>
      <c r="D140" s="129"/>
      <c r="E140" s="34">
        <v>0.6</v>
      </c>
      <c r="F140" s="35">
        <f>IF(E140="","",TRUNC(E140,0))</f>
        <v>0</v>
      </c>
      <c r="G140" s="36" t="str">
        <f>IF(I140="","",".")</f>
        <v>.</v>
      </c>
      <c r="H140" s="133">
        <f>IF(E140="","",IF(E140&gt;=100,"--",IF(OR(I140="式",I140="ｹ所",I140="個",I140="枚",I140="日",I140="本",I140="台",I140="組",I140="基",I140="面",I140="箇所"),"--",(E140-F140)*10)))</f>
        <v>6</v>
      </c>
      <c r="I140" s="41" t="s">
        <v>40</v>
      </c>
      <c r="J140" s="37"/>
      <c r="K140" s="37"/>
      <c r="L140" s="42"/>
    </row>
    <row r="141" spans="1:12" ht="30.75" customHeight="1">
      <c r="A141" s="39"/>
      <c r="B141" s="49" t="s">
        <v>195</v>
      </c>
      <c r="C141" s="282" t="s">
        <v>199</v>
      </c>
      <c r="D141" s="283"/>
      <c r="E141" s="34">
        <v>10.8</v>
      </c>
      <c r="F141" s="35">
        <f>IF(E141="","",TRUNC(E141,0))</f>
        <v>10</v>
      </c>
      <c r="G141" s="36" t="str">
        <f>IF(I141="","",".")</f>
        <v>.</v>
      </c>
      <c r="H141" s="133">
        <f>IF(E141="","",IF(E141&gt;=100,"--",IF(OR(I141="式",I141="ｹ所",I141="個",I141="枚",I141="日",I141="本",I141="台",I141="組",I141="基",I141="面",I141="箇所"),"--",(E141-F141)*10)))</f>
        <v>8.0000000000000071</v>
      </c>
      <c r="I141" s="41" t="s">
        <v>40</v>
      </c>
      <c r="J141" s="37"/>
      <c r="K141" s="37"/>
      <c r="L141" s="42"/>
    </row>
    <row r="142" spans="1:12" ht="30.75" customHeight="1">
      <c r="A142" s="39"/>
      <c r="B142" s="49" t="s">
        <v>196</v>
      </c>
      <c r="C142" s="134" t="s">
        <v>212</v>
      </c>
      <c r="D142" s="127"/>
      <c r="E142" s="34">
        <v>10.8</v>
      </c>
      <c r="F142" s="35">
        <f>IF(E142="","",TRUNC(E142,0))</f>
        <v>10</v>
      </c>
      <c r="G142" s="36" t="str">
        <f>IF(I142="","",".")</f>
        <v>.</v>
      </c>
      <c r="H142" s="133">
        <f>IF(E142="","",IF(E142&gt;=100,"--",IF(OR(I142="式",I142="ｹ所",I142="個",I142="枚",I142="日",I142="本",I142="台",I142="組",I142="基",I142="面",I142="箇所"),"--",(E142-F142)*10)))</f>
        <v>8.0000000000000071</v>
      </c>
      <c r="I142" s="41" t="s">
        <v>40</v>
      </c>
      <c r="J142" s="37"/>
      <c r="K142" s="37"/>
      <c r="L142" s="42"/>
    </row>
    <row r="143" spans="1:12" s="46" customFormat="1" ht="30.75" customHeight="1">
      <c r="A143" s="41"/>
      <c r="B143" s="69" t="s">
        <v>200</v>
      </c>
      <c r="C143" s="319" t="s">
        <v>54</v>
      </c>
      <c r="D143" s="320"/>
      <c r="E143" s="34">
        <v>10.8</v>
      </c>
      <c r="F143" s="35">
        <f>IF(E143="","",TRUNC(E143,0))</f>
        <v>10</v>
      </c>
      <c r="G143" s="36" t="str">
        <f>IF(I143="","",".")</f>
        <v>.</v>
      </c>
      <c r="H143" s="104">
        <f>IF(E143="","",IF(E143&gt;=100,"--",IF(OR(I143="式",I143="ｹ所",I143="個",I143="枚",I143="日",I143="本",I143="台",I143="組",I143="基",I143="面",I143="箇所"),"--",(E143-F143)*10)))</f>
        <v>8.0000000000000071</v>
      </c>
      <c r="I143" s="41" t="s">
        <v>41</v>
      </c>
      <c r="J143" s="37"/>
      <c r="K143" s="37"/>
      <c r="L143" s="42"/>
    </row>
    <row r="144" spans="1:12" ht="30.75" customHeight="1">
      <c r="A144" s="61"/>
      <c r="B144" s="78"/>
      <c r="C144" s="284"/>
      <c r="D144" s="285"/>
      <c r="E144" s="34"/>
      <c r="F144" s="35"/>
      <c r="G144" s="36"/>
      <c r="H144" s="91"/>
      <c r="I144" s="41"/>
      <c r="J144" s="37"/>
      <c r="K144" s="37"/>
      <c r="L144" s="42"/>
    </row>
    <row r="145" spans="1:13" ht="30.75" customHeight="1">
      <c r="A145" s="61"/>
      <c r="B145" s="78"/>
      <c r="C145" s="284"/>
      <c r="D145" s="285"/>
      <c r="E145" s="34"/>
      <c r="F145" s="35"/>
      <c r="G145" s="36"/>
      <c r="H145" s="91"/>
      <c r="I145" s="41"/>
      <c r="J145" s="37"/>
      <c r="K145" s="37"/>
      <c r="L145" s="42"/>
    </row>
    <row r="146" spans="1:13" ht="30.75" customHeight="1">
      <c r="A146" s="61"/>
      <c r="B146" s="78"/>
      <c r="C146" s="130"/>
      <c r="D146" s="131"/>
      <c r="E146" s="34"/>
      <c r="F146" s="35"/>
      <c r="G146" s="36"/>
      <c r="H146" s="133"/>
      <c r="I146" s="41"/>
      <c r="J146" s="37"/>
      <c r="K146" s="37"/>
      <c r="L146" s="42"/>
    </row>
    <row r="147" spans="1:13" ht="30.75" customHeight="1">
      <c r="A147" s="61"/>
      <c r="B147" s="78"/>
      <c r="C147" s="130"/>
      <c r="D147" s="131"/>
      <c r="E147" s="34"/>
      <c r="F147" s="35"/>
      <c r="G147" s="36"/>
      <c r="H147" s="133"/>
      <c r="I147" s="41"/>
      <c r="J147" s="37"/>
      <c r="K147" s="37"/>
      <c r="L147" s="42"/>
    </row>
    <row r="148" spans="1:13" ht="30.75" customHeight="1">
      <c r="A148" s="39"/>
      <c r="B148" s="69"/>
      <c r="C148" s="319"/>
      <c r="D148" s="320"/>
      <c r="E148" s="34"/>
      <c r="F148" s="35"/>
      <c r="G148" s="36"/>
      <c r="H148" s="89"/>
      <c r="I148" s="41"/>
      <c r="J148" s="37"/>
      <c r="K148" s="37"/>
      <c r="L148" s="42"/>
    </row>
    <row r="149" spans="1:13" ht="30.75" customHeight="1">
      <c r="A149" s="39"/>
      <c r="B149" s="69"/>
      <c r="C149" s="128"/>
      <c r="D149" s="129"/>
      <c r="E149" s="34"/>
      <c r="F149" s="35"/>
      <c r="G149" s="36"/>
      <c r="H149" s="133"/>
      <c r="I149" s="41"/>
      <c r="J149" s="37"/>
      <c r="K149" s="37"/>
      <c r="L149" s="42"/>
    </row>
    <row r="150" spans="1:13" s="46" customFormat="1" ht="30.75" customHeight="1">
      <c r="A150" s="41"/>
      <c r="B150" s="78"/>
      <c r="C150" s="284"/>
      <c r="D150" s="285"/>
      <c r="E150" s="34"/>
      <c r="F150" s="35"/>
      <c r="G150" s="36"/>
      <c r="H150" s="89"/>
      <c r="I150" s="41"/>
      <c r="J150" s="37"/>
      <c r="K150" s="37"/>
      <c r="L150" s="42"/>
    </row>
    <row r="151" spans="1:13" s="46" customFormat="1" ht="30.75" customHeight="1">
      <c r="A151" s="41"/>
      <c r="B151" s="49"/>
      <c r="C151" s="284"/>
      <c r="D151" s="285"/>
      <c r="E151" s="34"/>
      <c r="F151" s="35"/>
      <c r="G151" s="36"/>
      <c r="H151" s="89"/>
      <c r="I151" s="41"/>
      <c r="J151" s="37"/>
      <c r="K151" s="37"/>
      <c r="L151" s="42"/>
    </row>
    <row r="152" spans="1:13" ht="30.75" customHeight="1">
      <c r="A152" s="39"/>
      <c r="B152" s="41" t="s">
        <v>52</v>
      </c>
      <c r="C152" s="280"/>
      <c r="D152" s="281"/>
      <c r="E152" s="34" t="s">
        <v>329</v>
      </c>
      <c r="F152" s="35" t="str">
        <f t="shared" ref="F152:F163" si="22">IF(E152="","",TRUNC(E152,0))</f>
        <v/>
      </c>
      <c r="G152" s="36" t="str">
        <f t="shared" ref="G152:G160" si="23">IF(I152="","",".")</f>
        <v/>
      </c>
      <c r="H152" s="89" t="str">
        <f>IF(E152="","",IF(E152&gt;=100,"--",IF(OR(I152="式",I152="ヶ所",I152="個",I152="枚",I152="日",I152="本",I152="台",I152="組",I152="基",I152="面",I152="箇所"),"--",(E152-F152)*10)))</f>
        <v/>
      </c>
      <c r="I152" s="41"/>
      <c r="J152" s="37"/>
      <c r="K152" s="37"/>
      <c r="L152" s="42"/>
      <c r="M152" s="46"/>
    </row>
    <row r="153" spans="1:13" s="46" customFormat="1" ht="30.75" customHeight="1">
      <c r="A153" s="48"/>
      <c r="B153" s="45" t="str">
        <f>B24</f>
        <v>５　防水工事</v>
      </c>
      <c r="C153" s="278" t="s">
        <v>59</v>
      </c>
      <c r="D153" s="279"/>
      <c r="E153" s="34" t="s">
        <v>329</v>
      </c>
      <c r="F153" s="35" t="str">
        <f t="shared" si="22"/>
        <v/>
      </c>
      <c r="G153" s="36" t="str">
        <f t="shared" si="23"/>
        <v/>
      </c>
      <c r="H153" s="89" t="str">
        <f>IF(E153="","",IF(E153&gt;=100,"--",IF(OR(I153="式",I153="ヶ所",I153="個",I153="枚",I153="日",I153="本",I153="台",I153="組",I153="基",I153="面",I153="箇所"),"--",(E153-F153)*10)))</f>
        <v/>
      </c>
      <c r="I153" s="41"/>
      <c r="J153" s="37"/>
      <c r="K153" s="37"/>
      <c r="L153" s="42"/>
    </row>
    <row r="154" spans="1:13" s="46" customFormat="1" ht="30.75" customHeight="1">
      <c r="A154" s="48"/>
      <c r="B154" s="45" t="s">
        <v>130</v>
      </c>
      <c r="C154" s="109"/>
      <c r="D154" s="110"/>
      <c r="E154" s="34"/>
      <c r="F154" s="35"/>
      <c r="G154" s="36"/>
      <c r="H154" s="110"/>
      <c r="I154" s="41"/>
      <c r="J154" s="37"/>
      <c r="K154" s="37"/>
      <c r="L154" s="42"/>
    </row>
    <row r="155" spans="1:13" s="46" customFormat="1" ht="30.75" customHeight="1">
      <c r="A155" s="41"/>
      <c r="B155" s="111" t="s">
        <v>124</v>
      </c>
      <c r="C155" s="325" t="s">
        <v>241</v>
      </c>
      <c r="D155" s="326"/>
      <c r="E155" s="34">
        <v>903</v>
      </c>
      <c r="F155" s="35">
        <f t="shared" si="22"/>
        <v>903</v>
      </c>
      <c r="G155" s="36" t="str">
        <f t="shared" si="23"/>
        <v>.</v>
      </c>
      <c r="H155" s="89" t="str">
        <f>IF(E155="","",IF(E155&gt;=100,"--",IF(OR(I155="式",I155="ｹ所",I155="個",I155="枚",I155="日",I155="本",I155="台",I155="組",I155="基",I155="面",I155="箇所"),"--",(E155-F155)*10)))</f>
        <v>--</v>
      </c>
      <c r="I155" s="112" t="s">
        <v>105</v>
      </c>
      <c r="J155" s="37"/>
      <c r="K155" s="37"/>
      <c r="L155" s="42"/>
    </row>
    <row r="156" spans="1:13" s="46" customFormat="1" ht="30.75" customHeight="1">
      <c r="A156" s="41"/>
      <c r="B156" s="117" t="s">
        <v>139</v>
      </c>
      <c r="C156" s="325" t="s">
        <v>121</v>
      </c>
      <c r="D156" s="326"/>
      <c r="E156" s="34">
        <v>491</v>
      </c>
      <c r="F156" s="35">
        <f t="shared" si="22"/>
        <v>491</v>
      </c>
      <c r="G156" s="36" t="str">
        <f t="shared" si="23"/>
        <v>.</v>
      </c>
      <c r="H156" s="89" t="str">
        <f>IF(E156="","",IF(E156&gt;=100,"--",IF(OR(I156="式",I156="ヶ所",I156="個",I156="枚",I156="日",I156="本",I156="台",I156="組",I156="基",I156="面",I156="箇所"),"--",(E156-F156)*10)))</f>
        <v>--</v>
      </c>
      <c r="I156" s="112" t="s">
        <v>43</v>
      </c>
      <c r="J156" s="37"/>
      <c r="K156" s="37"/>
      <c r="L156" s="42"/>
    </row>
    <row r="157" spans="1:13" s="46" customFormat="1" ht="30.75" customHeight="1">
      <c r="A157" s="60"/>
      <c r="B157" s="111" t="s">
        <v>119</v>
      </c>
      <c r="C157" s="325" t="s">
        <v>121</v>
      </c>
      <c r="D157" s="326"/>
      <c r="E157" s="34">
        <v>2185</v>
      </c>
      <c r="F157" s="35">
        <f t="shared" si="22"/>
        <v>2185</v>
      </c>
      <c r="G157" s="36" t="str">
        <f t="shared" si="23"/>
        <v>.</v>
      </c>
      <c r="H157" s="89" t="str">
        <f>IF(E157="","",IF(E157&gt;=100,"--",IF(OR(I157="式",I157="ｹ所",I157="個",I157="枚",I157="日",I157="本",I157="台",I157="組",I157="基",I157="面",I157="箇所"),"--",(E157-F157)*10)))</f>
        <v>--</v>
      </c>
      <c r="I157" s="112" t="s">
        <v>43</v>
      </c>
      <c r="J157" s="37"/>
      <c r="K157" s="37"/>
      <c r="L157" s="42"/>
    </row>
    <row r="158" spans="1:13" s="46" customFormat="1" ht="30.75" customHeight="1">
      <c r="A158" s="41"/>
      <c r="B158" s="111" t="s">
        <v>120</v>
      </c>
      <c r="C158" s="325" t="s">
        <v>117</v>
      </c>
      <c r="D158" s="326"/>
      <c r="E158" s="34">
        <v>37.4</v>
      </c>
      <c r="F158" s="35">
        <f>IF(E158="","",TRUNC(E158,0))</f>
        <v>37</v>
      </c>
      <c r="G158" s="36" t="str">
        <f>IF(I158="","",".")</f>
        <v>.</v>
      </c>
      <c r="H158" s="89">
        <f>IF(E158="","",IF(E158&gt;=100,"--",IF(OR(I158="式",I158="ｹ所",I158="個",I158="枚",I158="日",I158="本",I158="台",I158="組",I158="基",I158="面",I158="箇所"),"--",(E158-F158)*10)))</f>
        <v>3.9999999999999858</v>
      </c>
      <c r="I158" s="112" t="s">
        <v>43</v>
      </c>
      <c r="J158" s="37"/>
      <c r="K158" s="37"/>
      <c r="L158" s="42"/>
    </row>
    <row r="159" spans="1:13" s="46" customFormat="1" ht="30.75" customHeight="1">
      <c r="A159" s="41"/>
      <c r="B159" s="111" t="s">
        <v>138</v>
      </c>
      <c r="C159" s="325" t="s">
        <v>122</v>
      </c>
      <c r="D159" s="326"/>
      <c r="E159" s="34">
        <v>587</v>
      </c>
      <c r="F159" s="35">
        <f>IF(E159="","",TRUNC(E159,0))</f>
        <v>587</v>
      </c>
      <c r="G159" s="36" t="str">
        <f>IF(I159="","",".")</f>
        <v>.</v>
      </c>
      <c r="H159" s="89" t="str">
        <f>IF(E159="","",IF(E159&gt;=100,"--",IF(OR(I159="式",I159="ｹ所",I159="個",I159="枚",I159="日",I159="本",I159="台",I159="組",I159="基",I159="面",I159="箇所"),"--",(E159-F159)*10)))</f>
        <v>--</v>
      </c>
      <c r="I159" s="112" t="s">
        <v>106</v>
      </c>
      <c r="J159" s="37"/>
      <c r="K159" s="37"/>
      <c r="L159" s="42" t="s">
        <v>140</v>
      </c>
    </row>
    <row r="160" spans="1:13" ht="30.75" customHeight="1">
      <c r="A160" s="61"/>
      <c r="B160" s="111" t="s">
        <v>125</v>
      </c>
      <c r="C160" s="325" t="s">
        <v>117</v>
      </c>
      <c r="D160" s="326"/>
      <c r="E160" s="34">
        <v>1</v>
      </c>
      <c r="F160" s="35">
        <f t="shared" si="22"/>
        <v>1</v>
      </c>
      <c r="G160" s="36" t="str">
        <f t="shared" si="23"/>
        <v>.</v>
      </c>
      <c r="H160" s="89" t="str">
        <f>IF(E160="","",IF(E160&gt;=100,"--",IF(OR(I160="式",I160="ｹ所",I160="個",I160="枚",I160="日",I160="本",I160="台",I160="組",I160="基",I160="面",I160="箇所"),"--",(E160-F160)*10)))</f>
        <v>--</v>
      </c>
      <c r="I160" s="112" t="s">
        <v>25</v>
      </c>
      <c r="J160" s="37"/>
      <c r="K160" s="37"/>
      <c r="L160" s="42" t="s">
        <v>118</v>
      </c>
    </row>
    <row r="161" spans="1:13" ht="30.75" customHeight="1">
      <c r="A161" s="61"/>
      <c r="B161" s="45" t="s">
        <v>131</v>
      </c>
      <c r="C161" s="325"/>
      <c r="D161" s="326"/>
      <c r="E161" s="34"/>
      <c r="F161" s="35"/>
      <c r="G161" s="36"/>
      <c r="H161" s="89"/>
      <c r="I161" s="112"/>
      <c r="J161" s="37"/>
      <c r="K161" s="37"/>
      <c r="L161" s="42"/>
    </row>
    <row r="162" spans="1:13" s="46" customFormat="1" ht="30.75" customHeight="1">
      <c r="A162" s="41"/>
      <c r="B162" s="49" t="s">
        <v>159</v>
      </c>
      <c r="C162" s="284" t="s">
        <v>161</v>
      </c>
      <c r="D162" s="285"/>
      <c r="E162" s="34">
        <v>2</v>
      </c>
      <c r="F162" s="35">
        <f t="shared" si="22"/>
        <v>2</v>
      </c>
      <c r="G162" s="36" t="str">
        <f>IF(I162="","",".")</f>
        <v>.</v>
      </c>
      <c r="H162" s="110" t="str">
        <f>IF(E162="","",IF(E162&gt;=100,"--",IF(OR(I162="式",I162="ｹ所",I162="個",I162="枚",I162="日",I162="本",I162="台",I162="組",I162="基",I162="面",I162="箇所"),"--",(E162-F162)*10)))</f>
        <v>--</v>
      </c>
      <c r="I162" s="112" t="s">
        <v>48</v>
      </c>
      <c r="J162" s="37"/>
      <c r="K162" s="37"/>
      <c r="L162" s="51" t="s">
        <v>328</v>
      </c>
    </row>
    <row r="163" spans="1:13" s="46" customFormat="1" ht="30.75" customHeight="1">
      <c r="A163" s="41"/>
      <c r="B163" s="49" t="s">
        <v>132</v>
      </c>
      <c r="C163" s="87" t="s">
        <v>160</v>
      </c>
      <c r="D163" s="88"/>
      <c r="E163" s="34">
        <v>1</v>
      </c>
      <c r="F163" s="35">
        <f t="shared" si="22"/>
        <v>1</v>
      </c>
      <c r="G163" s="36" t="str">
        <f>IF(I163="","",".")</f>
        <v>.</v>
      </c>
      <c r="H163" s="110" t="str">
        <f>IF(E163="","",IF(E163&gt;=100,"--",IF(OR(I163="式",I163="ｹ所",I163="個",I163="枚",I163="日",I163="本",I163="台",I163="組",I163="基",I163="面",I163="箇所"),"--",(E163-F163)*10)))</f>
        <v>--</v>
      </c>
      <c r="I163" s="112" t="s">
        <v>48</v>
      </c>
      <c r="J163" s="37"/>
      <c r="K163" s="37"/>
      <c r="L163" s="42"/>
    </row>
    <row r="164" spans="1:13" s="46" customFormat="1" ht="30.75" customHeight="1">
      <c r="A164" s="41"/>
      <c r="B164" s="49"/>
      <c r="C164" s="87"/>
      <c r="D164" s="88"/>
      <c r="E164" s="62"/>
      <c r="F164" s="35"/>
      <c r="G164" s="36"/>
      <c r="H164" s="89"/>
      <c r="I164" s="41"/>
      <c r="J164" s="37"/>
      <c r="K164" s="37"/>
      <c r="L164" s="42"/>
    </row>
    <row r="165" spans="1:13" s="46" customFormat="1" ht="30.75" customHeight="1">
      <c r="A165" s="41"/>
      <c r="B165" s="49"/>
      <c r="C165" s="114"/>
      <c r="D165" s="115"/>
      <c r="E165" s="62"/>
      <c r="F165" s="35"/>
      <c r="G165" s="36"/>
      <c r="H165" s="116"/>
      <c r="I165" s="41"/>
      <c r="J165" s="37"/>
      <c r="K165" s="37"/>
      <c r="L165" s="42"/>
    </row>
    <row r="166" spans="1:13" s="46" customFormat="1" ht="30.75" customHeight="1">
      <c r="A166" s="41"/>
      <c r="B166" s="49"/>
      <c r="C166" s="87"/>
      <c r="D166" s="88"/>
      <c r="E166" s="62"/>
      <c r="F166" s="35"/>
      <c r="G166" s="36"/>
      <c r="H166" s="89"/>
      <c r="I166" s="41"/>
      <c r="J166" s="37"/>
      <c r="K166" s="37"/>
      <c r="L166" s="42"/>
    </row>
    <row r="167" spans="1:13" ht="30.75" customHeight="1">
      <c r="A167" s="39"/>
      <c r="B167" s="41" t="s">
        <v>53</v>
      </c>
      <c r="C167" s="280"/>
      <c r="D167" s="281"/>
      <c r="E167" s="34" t="s">
        <v>329</v>
      </c>
      <c r="F167" s="35" t="str">
        <f>IF(E167="","",TRUNC(E167,0))</f>
        <v/>
      </c>
      <c r="G167" s="36" t="str">
        <f>IF(I167="","",".")</f>
        <v/>
      </c>
      <c r="H167" s="89" t="str">
        <f>IF(E167="","",IF(E167&gt;=100,"--",IF(OR(I167="式",I167="ヶ所",I167="個",I167="枚",I167="日",I167="本",I167="台",I167="組",I167="基",I167="面",I167="箇所"),"--",(E167-F167)*10)))</f>
        <v/>
      </c>
      <c r="I167" s="41"/>
      <c r="J167" s="37"/>
      <c r="K167" s="37"/>
      <c r="L167" s="42"/>
      <c r="M167" s="46"/>
    </row>
    <row r="168" spans="1:13" s="46" customFormat="1" ht="30.75" customHeight="1">
      <c r="A168" s="48"/>
      <c r="B168" s="45" t="str">
        <f>B25</f>
        <v>６　塗装工事</v>
      </c>
      <c r="C168" s="278" t="s">
        <v>59</v>
      </c>
      <c r="D168" s="279"/>
      <c r="E168" s="34" t="s">
        <v>329</v>
      </c>
      <c r="F168" s="35" t="str">
        <f>IF(E168="","",TRUNC(E168,0))</f>
        <v/>
      </c>
      <c r="G168" s="36" t="str">
        <f>IF(I168="","",".")</f>
        <v/>
      </c>
      <c r="H168" s="89" t="str">
        <f>IF(E168="","",IF(E168&gt;=100,"--",IF(OR(I168="式",I168="ヶ所",I168="個",I168="枚",I168="日",I168="本",I168="台",I168="組",I168="基",I168="面",I168="箇所"),"--",(E168-F168)*10)))</f>
        <v/>
      </c>
      <c r="I168" s="41"/>
      <c r="J168" s="37"/>
      <c r="K168" s="37"/>
      <c r="L168" s="42"/>
    </row>
    <row r="169" spans="1:13" s="46" customFormat="1" ht="30.75" customHeight="1">
      <c r="A169" s="48"/>
      <c r="B169" s="48" t="s">
        <v>225</v>
      </c>
      <c r="C169" s="103"/>
      <c r="D169" s="104"/>
      <c r="E169" s="34"/>
      <c r="F169" s="35"/>
      <c r="G169" s="36"/>
      <c r="H169" s="89"/>
      <c r="I169" s="41"/>
      <c r="J169" s="37"/>
      <c r="K169" s="37"/>
      <c r="L169" s="42"/>
    </row>
    <row r="170" spans="1:13" ht="30.75" customHeight="1">
      <c r="A170" s="60"/>
      <c r="B170" s="49" t="s">
        <v>227</v>
      </c>
      <c r="C170" s="101" t="s">
        <v>217</v>
      </c>
      <c r="D170" s="102"/>
      <c r="E170" s="34">
        <v>2194</v>
      </c>
      <c r="F170" s="35">
        <f t="shared" ref="F170:F179" si="24">IF(E170="","",TRUNC(E170,0))</f>
        <v>2194</v>
      </c>
      <c r="G170" s="36" t="str">
        <f t="shared" ref="G170:G179" si="25">IF(I170="","",".")</f>
        <v>.</v>
      </c>
      <c r="H170" s="89" t="str">
        <f>IF(E170="","",IF(E170&gt;=100,"--",IF(OR(I170="式",I170="ｹ所",I170="個",I170="枚",I170="日",I170="本",I170="台",I170="組",I170="基",I170="面",I170="箇所"),"--",(E170-F170)*10)))</f>
        <v>--</v>
      </c>
      <c r="I170" s="41" t="s">
        <v>64</v>
      </c>
      <c r="J170" s="37"/>
      <c r="K170" s="37"/>
      <c r="L170" s="42"/>
    </row>
    <row r="171" spans="1:13" s="63" customFormat="1" ht="30.75" customHeight="1">
      <c r="A171" s="59"/>
      <c r="B171" s="48" t="s">
        <v>306</v>
      </c>
      <c r="C171" s="284" t="s">
        <v>312</v>
      </c>
      <c r="D171" s="285"/>
      <c r="E171" s="34">
        <v>1320</v>
      </c>
      <c r="F171" s="35">
        <f t="shared" si="24"/>
        <v>1320</v>
      </c>
      <c r="G171" s="36" t="str">
        <f t="shared" si="25"/>
        <v>.</v>
      </c>
      <c r="H171" s="151" t="str">
        <f>IF(E171="","",IF(E171&gt;=100,"--",IF(OR(I171="式",I171="ｹ所",I171="個",I171="枚",I171="日",I171="本",I171="台",I171="組",I171="基",I171="面",I171="箇所"),"--",(E171-F171)*10)))</f>
        <v>--</v>
      </c>
      <c r="I171" s="41" t="s">
        <v>64</v>
      </c>
      <c r="J171" s="37"/>
      <c r="K171" s="37"/>
      <c r="L171" s="156"/>
    </row>
    <row r="172" spans="1:13" ht="30.75" customHeight="1">
      <c r="A172" s="39"/>
      <c r="B172" s="79" t="s">
        <v>300</v>
      </c>
      <c r="C172" s="284" t="s">
        <v>307</v>
      </c>
      <c r="D172" s="285"/>
      <c r="E172" s="34">
        <v>33.9</v>
      </c>
      <c r="F172" s="35">
        <f t="shared" si="24"/>
        <v>33</v>
      </c>
      <c r="G172" s="36" t="str">
        <f t="shared" si="25"/>
        <v>.</v>
      </c>
      <c r="H172" s="151">
        <f>IF(E172="","",IF(E172&gt;=100,"--",IF(OR(I172="式",I172="ｹ所",I172="個",I172="枚",I172="日",I172="本",I172="台",I172="組",I172="基",I172="面",I172="箇所"),"--",(E172-F172)*10)))</f>
        <v>8.9999999999999858</v>
      </c>
      <c r="I172" s="41" t="s">
        <v>64</v>
      </c>
      <c r="J172" s="37"/>
      <c r="K172" s="37"/>
      <c r="L172" s="156"/>
    </row>
    <row r="173" spans="1:13" s="46" customFormat="1" ht="30.75" customHeight="1">
      <c r="A173" s="65"/>
      <c r="B173" s="79" t="s">
        <v>300</v>
      </c>
      <c r="C173" s="284" t="s">
        <v>311</v>
      </c>
      <c r="D173" s="285"/>
      <c r="E173" s="34">
        <v>502</v>
      </c>
      <c r="F173" s="35">
        <f t="shared" si="24"/>
        <v>502</v>
      </c>
      <c r="G173" s="36" t="str">
        <f t="shared" si="25"/>
        <v>.</v>
      </c>
      <c r="H173" s="151" t="str">
        <f>IF(E173="","",IF(E173&gt;=100,"--",IF(OR(I173="式",I173="ヶ所",I173="個",I173="枚",I173="日",I173="本",I173="台",I173="組",I173="基",I173="面",I173="箇所"),"--",(E173-F173)*10)))</f>
        <v>--</v>
      </c>
      <c r="I173" s="41" t="s">
        <v>64</v>
      </c>
      <c r="J173" s="37"/>
      <c r="K173" s="37"/>
      <c r="L173" s="156"/>
    </row>
    <row r="174" spans="1:13" s="46" customFormat="1" ht="30.75" customHeight="1">
      <c r="A174" s="41"/>
      <c r="B174" s="79" t="s">
        <v>300</v>
      </c>
      <c r="C174" s="284" t="s">
        <v>313</v>
      </c>
      <c r="D174" s="285"/>
      <c r="E174" s="34">
        <v>338</v>
      </c>
      <c r="F174" s="35">
        <f t="shared" si="24"/>
        <v>338</v>
      </c>
      <c r="G174" s="36" t="str">
        <f t="shared" si="25"/>
        <v>.</v>
      </c>
      <c r="H174" s="151" t="str">
        <f>IF(E174="","",IF(E174&gt;=100,"--",IF(OR(I174="式",I174="ヶ所",I174="個",I174="枚",I174="日",I174="本",I174="台",I174="組",I174="基",I174="面",I174="箇所"),"--",(E174-F174)*10)))</f>
        <v>--</v>
      </c>
      <c r="I174" s="41" t="s">
        <v>64</v>
      </c>
      <c r="J174" s="37"/>
      <c r="K174" s="37"/>
      <c r="L174" s="51"/>
    </row>
    <row r="175" spans="1:13" s="46" customFormat="1" ht="30.75" customHeight="1">
      <c r="A175" s="41"/>
      <c r="B175" s="157" t="s">
        <v>302</v>
      </c>
      <c r="C175" s="282" t="s">
        <v>256</v>
      </c>
      <c r="D175" s="283"/>
      <c r="E175" s="34">
        <v>100</v>
      </c>
      <c r="F175" s="35">
        <f t="shared" si="24"/>
        <v>100</v>
      </c>
      <c r="G175" s="36" t="str">
        <f t="shared" si="25"/>
        <v>.</v>
      </c>
      <c r="H175" s="89" t="str">
        <f>IF(E175="","",IF(E175&gt;=100,"--",IF(OR(I175="式",I175="ヶ所",I175="個",I175="枚",I175="日",I175="本",I175="台",I175="組",I175="基",I175="面",I175="箇所"),"--",(E175-F175)*10)))</f>
        <v>--</v>
      </c>
      <c r="I175" s="41" t="s">
        <v>218</v>
      </c>
      <c r="J175" s="37"/>
      <c r="K175" s="37"/>
      <c r="L175" s="42"/>
    </row>
    <row r="176" spans="1:13" s="63" customFormat="1" ht="30.75" customHeight="1">
      <c r="A176" s="59"/>
      <c r="B176" s="48" t="s">
        <v>298</v>
      </c>
      <c r="C176" s="284" t="s">
        <v>297</v>
      </c>
      <c r="D176" s="285"/>
      <c r="E176" s="34">
        <v>1320</v>
      </c>
      <c r="F176" s="35">
        <f t="shared" si="24"/>
        <v>1320</v>
      </c>
      <c r="G176" s="36" t="str">
        <f t="shared" si="25"/>
        <v>.</v>
      </c>
      <c r="H176" s="104" t="str">
        <f>IF(E176="","",IF(E176&gt;=100,"--",IF(OR(I176="式",I176="ｹ所",I176="個",I176="枚",I176="日",I176="本",I176="台",I176="組",I176="基",I176="面",I176="箇所"),"--",(E176-F176)*10)))</f>
        <v>--</v>
      </c>
      <c r="I176" s="41" t="s">
        <v>64</v>
      </c>
      <c r="J176" s="37"/>
      <c r="K176" s="37"/>
      <c r="L176" s="156"/>
    </row>
    <row r="177" spans="1:12" ht="30.75" customHeight="1">
      <c r="A177" s="39"/>
      <c r="B177" s="79" t="s">
        <v>300</v>
      </c>
      <c r="C177" s="284" t="s">
        <v>299</v>
      </c>
      <c r="D177" s="285"/>
      <c r="E177" s="34">
        <v>33.9</v>
      </c>
      <c r="F177" s="35">
        <f t="shared" si="24"/>
        <v>33</v>
      </c>
      <c r="G177" s="36" t="str">
        <f t="shared" si="25"/>
        <v>.</v>
      </c>
      <c r="H177" s="151">
        <f>IF(E177="","",IF(E177&gt;=100,"--",IF(OR(I177="式",I177="ｹ所",I177="個",I177="枚",I177="日",I177="本",I177="台",I177="組",I177="基",I177="面",I177="箇所"),"--",(E177-F177)*10)))</f>
        <v>8.9999999999999858</v>
      </c>
      <c r="I177" s="41" t="s">
        <v>64</v>
      </c>
      <c r="J177" s="37"/>
      <c r="K177" s="37"/>
      <c r="L177" s="156"/>
    </row>
    <row r="178" spans="1:12" s="46" customFormat="1" ht="30.75" customHeight="1">
      <c r="A178" s="65"/>
      <c r="B178" s="79" t="s">
        <v>300</v>
      </c>
      <c r="C178" s="284" t="s">
        <v>301</v>
      </c>
      <c r="D178" s="285"/>
      <c r="E178" s="34">
        <v>502</v>
      </c>
      <c r="F178" s="35">
        <f t="shared" si="24"/>
        <v>502</v>
      </c>
      <c r="G178" s="36" t="str">
        <f t="shared" si="25"/>
        <v>.</v>
      </c>
      <c r="H178" s="89" t="str">
        <f>IF(E178="","",IF(E178&gt;=100,"--",IF(OR(I178="式",I178="ヶ所",I178="個",I178="枚",I178="日",I178="本",I178="台",I178="組",I178="基",I178="面",I178="箇所"),"--",(E178-F178)*10)))</f>
        <v>--</v>
      </c>
      <c r="I178" s="41" t="s">
        <v>64</v>
      </c>
      <c r="J178" s="37"/>
      <c r="K178" s="37"/>
      <c r="L178" s="156"/>
    </row>
    <row r="179" spans="1:12" s="46" customFormat="1" ht="30.75" customHeight="1">
      <c r="A179" s="41"/>
      <c r="B179" s="79" t="s">
        <v>300</v>
      </c>
      <c r="C179" s="284" t="s">
        <v>303</v>
      </c>
      <c r="D179" s="285"/>
      <c r="E179" s="34">
        <v>338</v>
      </c>
      <c r="F179" s="35">
        <f t="shared" si="24"/>
        <v>338</v>
      </c>
      <c r="G179" s="36" t="str">
        <f t="shared" si="25"/>
        <v>.</v>
      </c>
      <c r="H179" s="110" t="str">
        <f>IF(E179="","",IF(E179&gt;=100,"--",IF(OR(I179="式",I179="ヶ所",I179="個",I179="枚",I179="日",I179="本",I179="台",I179="組",I179="基",I179="面",I179="箇所"),"--",(E179-F179)*10)))</f>
        <v>--</v>
      </c>
      <c r="I179" s="41" t="s">
        <v>64</v>
      </c>
      <c r="J179" s="37"/>
      <c r="K179" s="37"/>
      <c r="L179" s="51"/>
    </row>
    <row r="180" spans="1:12" s="46" customFormat="1" ht="30.75" customHeight="1">
      <c r="A180" s="41"/>
      <c r="B180" s="45" t="s">
        <v>257</v>
      </c>
      <c r="C180" s="327"/>
      <c r="D180" s="328"/>
      <c r="E180" s="34"/>
      <c r="F180" s="35"/>
      <c r="G180" s="36"/>
      <c r="H180" s="104"/>
      <c r="I180" s="41"/>
      <c r="J180" s="37"/>
      <c r="K180" s="37"/>
      <c r="L180" s="42"/>
    </row>
    <row r="181" spans="1:12" ht="30.75" customHeight="1">
      <c r="A181" s="60"/>
      <c r="B181" s="49" t="s">
        <v>227</v>
      </c>
      <c r="C181" s="149" t="s">
        <v>217</v>
      </c>
      <c r="D181" s="150"/>
      <c r="E181" s="34">
        <v>13.4</v>
      </c>
      <c r="F181" s="35">
        <f>IF(E181="","",TRUNC(E181,0))</f>
        <v>13</v>
      </c>
      <c r="G181" s="36" t="str">
        <f>IF(I181="","",".")</f>
        <v>.</v>
      </c>
      <c r="H181" s="151">
        <f>IF(E181="","",IF(E181&gt;=100,"--",IF(OR(I181="式",I181="ｹ所",I181="個",I181="枚",I181="日",I181="本",I181="台",I181="組",I181="基",I181="面",I181="箇所"),"--",(E181-F181)*10)))</f>
        <v>4.0000000000000036</v>
      </c>
      <c r="I181" s="41" t="s">
        <v>64</v>
      </c>
      <c r="J181" s="37"/>
      <c r="K181" s="37"/>
      <c r="L181" s="42" t="s">
        <v>324</v>
      </c>
    </row>
    <row r="182" spans="1:12" s="46" customFormat="1" ht="30.75" customHeight="1">
      <c r="A182" s="41"/>
      <c r="B182" s="45" t="s">
        <v>221</v>
      </c>
      <c r="C182" s="282" t="s">
        <v>310</v>
      </c>
      <c r="D182" s="283"/>
      <c r="E182" s="34">
        <v>13.4</v>
      </c>
      <c r="F182" s="35">
        <f>IF(E182="","",TRUNC(E182,0))</f>
        <v>13</v>
      </c>
      <c r="G182" s="36" t="str">
        <f>IF(I182="","",".")</f>
        <v>.</v>
      </c>
      <c r="H182" s="151">
        <f>IF(E182="","",IF(E182&gt;=100,"--",IF(OR(I182="式",I182="ｹ所",I182="個",I182="枚",I182="日",I182="本",I182="台",I182="組",I182="基",I182="面",I182="箇所"),"--",(E182-F182)*10)))</f>
        <v>4.0000000000000036</v>
      </c>
      <c r="I182" s="41" t="s">
        <v>64</v>
      </c>
      <c r="J182" s="37"/>
      <c r="K182" s="37"/>
      <c r="L182" s="156" t="s">
        <v>325</v>
      </c>
    </row>
    <row r="183" spans="1:12" s="46" customFormat="1" ht="30.75" customHeight="1">
      <c r="A183" s="41"/>
      <c r="B183" s="79" t="s">
        <v>258</v>
      </c>
      <c r="C183" s="282" t="s">
        <v>305</v>
      </c>
      <c r="D183" s="283"/>
      <c r="E183" s="34">
        <v>13.4</v>
      </c>
      <c r="F183" s="35">
        <f>IF(E183="","",TRUNC(E183,0))</f>
        <v>13</v>
      </c>
      <c r="G183" s="36" t="str">
        <f>IF(I183="","",".")</f>
        <v>.</v>
      </c>
      <c r="H183" s="144">
        <f>IF(E183="","",IF(E183&gt;=100,"--",IF(OR(I183="式",I183="ｹ所",I183="個",I183="枚",I183="日",I183="本",I183="台",I183="組",I183="基",I183="面",I183="箇所"),"--",(E183-F183)*10)))</f>
        <v>4.0000000000000036</v>
      </c>
      <c r="I183" s="41" t="s">
        <v>64</v>
      </c>
      <c r="J183" s="37"/>
      <c r="K183" s="37"/>
      <c r="L183" s="156" t="s">
        <v>325</v>
      </c>
    </row>
    <row r="184" spans="1:12" s="46" customFormat="1" ht="30.75" customHeight="1">
      <c r="A184" s="41"/>
      <c r="B184" s="48" t="s">
        <v>226</v>
      </c>
      <c r="C184" s="96"/>
      <c r="D184" s="108"/>
      <c r="E184" s="34" t="s">
        <v>329</v>
      </c>
      <c r="F184" s="35" t="str">
        <f t="shared" ref="F184:F191" si="26">IF(E184="","",TRUNC(E184,0))</f>
        <v/>
      </c>
      <c r="G184" s="36" t="str">
        <f t="shared" ref="G184:G191" si="27">IF(I184="","",".")</f>
        <v/>
      </c>
      <c r="H184" s="133" t="str">
        <f>IF(E184="","",IF(E184&gt;=100,"--",IF(OR(I184="式",I184="ヶ所",I184="個",I184="枚",I184="日",I184="本",I184="台",I184="組",I184="基",I184="面",I184="箇所"),"--",(E184-F184)*10)))</f>
        <v/>
      </c>
      <c r="I184" s="41"/>
      <c r="J184" s="37"/>
      <c r="K184" s="37"/>
      <c r="L184" s="42"/>
    </row>
    <row r="185" spans="1:12" s="46" customFormat="1" ht="30.75" customHeight="1">
      <c r="A185" s="41"/>
      <c r="B185" s="48" t="s">
        <v>306</v>
      </c>
      <c r="C185" s="284" t="s">
        <v>308</v>
      </c>
      <c r="D185" s="285"/>
      <c r="E185" s="34">
        <v>5.7</v>
      </c>
      <c r="F185" s="35">
        <f>IF(E185="","",TRUNC(E185,0))</f>
        <v>5</v>
      </c>
      <c r="G185" s="36" t="str">
        <f>IF(I185="","",".")</f>
        <v>.</v>
      </c>
      <c r="H185" s="151">
        <f>IF(E185="","",IF(E185&gt;=100,"--",IF(OR(I185="式",I185="ヶ所",I185="個",I185="枚",I185="日",I185="本",I185="台",I185="組",I185="基",I185="面",I185="箇所"),"--",(E185-F185)*10)))</f>
        <v>7.0000000000000018</v>
      </c>
      <c r="I185" s="41" t="s">
        <v>64</v>
      </c>
      <c r="J185" s="37"/>
      <c r="K185" s="37"/>
      <c r="L185" s="156"/>
    </row>
    <row r="186" spans="1:12" s="46" customFormat="1" ht="30.75" customHeight="1">
      <c r="A186" s="41"/>
      <c r="B186" s="48" t="s">
        <v>298</v>
      </c>
      <c r="C186" s="284" t="s">
        <v>303</v>
      </c>
      <c r="D186" s="285"/>
      <c r="E186" s="34">
        <v>5.7</v>
      </c>
      <c r="F186" s="35">
        <f t="shared" si="26"/>
        <v>5</v>
      </c>
      <c r="G186" s="36" t="str">
        <f t="shared" si="27"/>
        <v>.</v>
      </c>
      <c r="H186" s="133">
        <f>IF(E186="","",IF(E186&gt;=100,"--",IF(OR(I186="式",I186="ヶ所",I186="個",I186="枚",I186="日",I186="本",I186="台",I186="組",I186="基",I186="面",I186="箇所"),"--",(E186-F186)*10)))</f>
        <v>7.0000000000000018</v>
      </c>
      <c r="I186" s="41" t="s">
        <v>64</v>
      </c>
      <c r="J186" s="37"/>
      <c r="K186" s="37"/>
      <c r="L186" s="156"/>
    </row>
    <row r="187" spans="1:12" s="46" customFormat="1" ht="30.75" customHeight="1">
      <c r="A187" s="48"/>
      <c r="B187" s="45" t="s">
        <v>133</v>
      </c>
      <c r="C187" s="103"/>
      <c r="D187" s="104"/>
      <c r="E187" s="34" t="s">
        <v>329</v>
      </c>
      <c r="F187" s="35" t="str">
        <f t="shared" si="26"/>
        <v/>
      </c>
      <c r="G187" s="36" t="str">
        <f t="shared" si="27"/>
        <v/>
      </c>
      <c r="H187" s="89" t="str">
        <f>IF(E187="","",IF(E187&gt;=100,"--",IF(OR(I187="式",I187="ヶ所",I187="個",I187="枚",I187="日",I187="本",I187="台",I187="組",I187="基",I187="面",I187="箇所"),"--",(E187-F187)*10)))</f>
        <v/>
      </c>
      <c r="I187" s="41"/>
      <c r="J187" s="37"/>
      <c r="K187" s="37"/>
      <c r="L187" s="42"/>
    </row>
    <row r="188" spans="1:12" s="46" customFormat="1" ht="30.75" customHeight="1">
      <c r="A188" s="48"/>
      <c r="B188" s="45" t="s">
        <v>221</v>
      </c>
      <c r="C188" s="159" t="s">
        <v>309</v>
      </c>
      <c r="D188" s="158"/>
      <c r="E188" s="34">
        <v>175</v>
      </c>
      <c r="F188" s="35">
        <f>IF(E188="","",TRUNC(E188,0))</f>
        <v>175</v>
      </c>
      <c r="G188" s="36" t="str">
        <f>IF(I188="","",".")</f>
        <v>.</v>
      </c>
      <c r="H188" s="151" t="str">
        <f>IF(E188="","",IF(E188&gt;=100,"--",IF(OR(I188="式",I188="ｹ所",I188="個",I188="枚",I188="日",I188="本",I188="台",I188="組",I188="基",I188="面",I188="箇所"),"--",(E188-F188)*10)))</f>
        <v>--</v>
      </c>
      <c r="I188" s="41" t="s">
        <v>64</v>
      </c>
      <c r="J188" s="37"/>
      <c r="K188" s="37"/>
      <c r="L188" s="42"/>
    </row>
    <row r="189" spans="1:12" s="46" customFormat="1" ht="30.75" customHeight="1">
      <c r="A189" s="48"/>
      <c r="B189" s="79" t="s">
        <v>300</v>
      </c>
      <c r="C189" s="159" t="s">
        <v>319</v>
      </c>
      <c r="D189" s="158"/>
      <c r="E189" s="34">
        <v>422</v>
      </c>
      <c r="F189" s="35">
        <f>IF(E189="","",TRUNC(E189,0))</f>
        <v>422</v>
      </c>
      <c r="G189" s="36" t="str">
        <f>IF(I189="","",".")</f>
        <v>.</v>
      </c>
      <c r="H189" s="155" t="str">
        <f>IF(E189="","",IF(E189&gt;=100,"--",IF(OR(I189="式",I189="ｹ所",I189="個",I189="枚",I189="日",I189="本",I189="台",I189="組",I189="基",I189="面",I189="箇所"),"--",(E189-F189)*10)))</f>
        <v>--</v>
      </c>
      <c r="I189" s="41" t="s">
        <v>320</v>
      </c>
      <c r="J189" s="37"/>
      <c r="K189" s="37"/>
      <c r="L189" s="42"/>
    </row>
    <row r="190" spans="1:12" s="46" customFormat="1" ht="30.75" customHeight="1">
      <c r="A190" s="41"/>
      <c r="B190" s="48" t="s">
        <v>219</v>
      </c>
      <c r="C190" s="96" t="s">
        <v>220</v>
      </c>
      <c r="D190" s="96"/>
      <c r="E190" s="34">
        <v>52.6</v>
      </c>
      <c r="F190" s="35">
        <f t="shared" si="26"/>
        <v>52</v>
      </c>
      <c r="G190" s="36" t="str">
        <f t="shared" si="27"/>
        <v>.</v>
      </c>
      <c r="H190" s="89">
        <f>IF(E190="","",IF(E190&gt;=100,"--",IF(OR(I190="式",I190="ｹ所",I190="個",I190="枚",I190="日",I190="本",I190="台",I190="組",I190="基",I190="面",I190="箇所"),"--",(E190-F190)*10)))</f>
        <v>6.0000000000000142</v>
      </c>
      <c r="I190" s="41" t="s">
        <v>64</v>
      </c>
      <c r="J190" s="37"/>
      <c r="K190" s="37"/>
      <c r="L190" s="66"/>
    </row>
    <row r="191" spans="1:12" s="46" customFormat="1" ht="30.75" customHeight="1">
      <c r="A191" s="41"/>
      <c r="B191" s="79" t="s">
        <v>222</v>
      </c>
      <c r="C191" s="282" t="s">
        <v>304</v>
      </c>
      <c r="D191" s="283"/>
      <c r="E191" s="34">
        <v>175</v>
      </c>
      <c r="F191" s="35">
        <f t="shared" si="26"/>
        <v>175</v>
      </c>
      <c r="G191" s="36" t="str">
        <f t="shared" si="27"/>
        <v>.</v>
      </c>
      <c r="H191" s="89" t="str">
        <f>IF(E191="","",IF(E191&gt;=100,"--",IF(OR(I191="式",I191="ｹ所",I191="個",I191="枚",I191="日",I191="本",I191="台",I191="組",I191="基",I191="面",I191="箇所"),"--",(E191-F191)*10)))</f>
        <v>--</v>
      </c>
      <c r="I191" s="41" t="s">
        <v>64</v>
      </c>
      <c r="J191" s="37"/>
      <c r="K191" s="37"/>
      <c r="L191" s="156"/>
    </row>
    <row r="192" spans="1:12" s="46" customFormat="1" ht="30.75" customHeight="1">
      <c r="A192" s="48"/>
      <c r="B192" s="79" t="s">
        <v>300</v>
      </c>
      <c r="C192" s="282" t="s">
        <v>321</v>
      </c>
      <c r="D192" s="283"/>
      <c r="E192" s="34">
        <v>422</v>
      </c>
      <c r="F192" s="35">
        <f>IF(E192="","",TRUNC(E192,0))</f>
        <v>422</v>
      </c>
      <c r="G192" s="36" t="str">
        <f>IF(I192="","",".")</f>
        <v>.</v>
      </c>
      <c r="H192" s="155" t="str">
        <f>IF(E192="","",IF(E192&gt;=100,"--",IF(OR(I192="式",I192="ｹ所",I192="個",I192="枚",I192="日",I192="本",I192="台",I192="組",I192="基",I192="面",I192="箇所"),"--",(E192-F192)*10)))</f>
        <v>--</v>
      </c>
      <c r="I192" s="41" t="s">
        <v>320</v>
      </c>
      <c r="J192" s="37"/>
      <c r="K192" s="37"/>
      <c r="L192" s="42"/>
    </row>
    <row r="193" spans="1:13" s="46" customFormat="1" ht="30.75" customHeight="1">
      <c r="A193" s="41"/>
      <c r="B193" s="79"/>
      <c r="C193" s="152"/>
      <c r="D193" s="150"/>
      <c r="E193" s="34"/>
      <c r="F193" s="35"/>
      <c r="G193" s="36"/>
      <c r="H193" s="151"/>
      <c r="I193" s="41"/>
      <c r="J193" s="37"/>
      <c r="K193" s="37"/>
      <c r="L193" s="66"/>
    </row>
    <row r="194" spans="1:13" s="46" customFormat="1" ht="30.75" customHeight="1">
      <c r="A194" s="41"/>
      <c r="B194" s="79"/>
      <c r="C194" s="152"/>
      <c r="D194" s="150"/>
      <c r="E194" s="34"/>
      <c r="F194" s="35"/>
      <c r="G194" s="36"/>
      <c r="H194" s="151"/>
      <c r="I194" s="41"/>
      <c r="J194" s="37"/>
      <c r="K194" s="37"/>
      <c r="L194" s="66"/>
    </row>
    <row r="195" spans="1:13" s="46" customFormat="1" ht="30.75" customHeight="1">
      <c r="A195" s="41"/>
      <c r="B195" s="79"/>
      <c r="C195" s="152"/>
      <c r="D195" s="150"/>
      <c r="E195" s="34"/>
      <c r="F195" s="35"/>
      <c r="G195" s="36"/>
      <c r="H195" s="151"/>
      <c r="I195" s="41"/>
      <c r="J195" s="37"/>
      <c r="K195" s="37"/>
      <c r="L195" s="66"/>
    </row>
    <row r="196" spans="1:13" s="46" customFormat="1" ht="30.75" customHeight="1">
      <c r="A196" s="41"/>
      <c r="B196" s="79"/>
      <c r="C196" s="152"/>
      <c r="D196" s="150"/>
      <c r="E196" s="34"/>
      <c r="F196" s="35"/>
      <c r="G196" s="36"/>
      <c r="H196" s="151"/>
      <c r="I196" s="41"/>
      <c r="J196" s="37"/>
      <c r="K196" s="37"/>
      <c r="L196" s="66"/>
    </row>
    <row r="197" spans="1:13" ht="30.75" customHeight="1">
      <c r="A197" s="39"/>
      <c r="B197" s="41" t="s">
        <v>36</v>
      </c>
      <c r="C197" s="105"/>
      <c r="D197" s="106"/>
      <c r="E197" s="34" t="s">
        <v>329</v>
      </c>
      <c r="F197" s="35" t="str">
        <f>IF(E197="","",TRUNC(E197,0))</f>
        <v/>
      </c>
      <c r="G197" s="36" t="str">
        <f>IF(I197="","",".")</f>
        <v/>
      </c>
      <c r="H197" s="89" t="str">
        <f>IF(E197="","",IF(E197&gt;=100,"--",IF(OR(I197="式",I197="ヶ所",I197="個",I197="枚",I197="日",I197="本",I197="台",I197="組",I197="基",I197="面",I197="箇所"),"--",(E197-F197)*10)))</f>
        <v/>
      </c>
      <c r="I197" s="41"/>
      <c r="J197" s="37"/>
      <c r="K197" s="37"/>
      <c r="L197" s="42"/>
      <c r="M197" s="46"/>
    </row>
    <row r="198" spans="1:13" ht="30.75" customHeight="1">
      <c r="A198" s="39"/>
      <c r="B198" s="48" t="str">
        <f>B26</f>
        <v>７　その他工事</v>
      </c>
      <c r="C198" s="153"/>
      <c r="D198" s="146"/>
      <c r="E198" s="34"/>
      <c r="F198" s="35"/>
      <c r="G198" s="36"/>
      <c r="H198" s="147"/>
      <c r="I198" s="41"/>
      <c r="J198" s="37"/>
      <c r="K198" s="37"/>
      <c r="L198" s="42"/>
      <c r="M198" s="46"/>
    </row>
    <row r="199" spans="1:13" ht="30.75" customHeight="1">
      <c r="A199" s="39"/>
      <c r="B199" s="48" t="s">
        <v>273</v>
      </c>
      <c r="C199" s="153"/>
      <c r="D199" s="146"/>
      <c r="E199" s="34"/>
      <c r="F199" s="35"/>
      <c r="G199" s="36"/>
      <c r="H199" s="147"/>
      <c r="I199" s="41"/>
      <c r="J199" s="37"/>
      <c r="K199" s="37"/>
      <c r="L199" s="42"/>
      <c r="M199" s="46"/>
    </row>
    <row r="200" spans="1:13" ht="30.75" customHeight="1">
      <c r="A200" s="39"/>
      <c r="B200" s="48" t="s">
        <v>287</v>
      </c>
      <c r="C200" s="284" t="s">
        <v>282</v>
      </c>
      <c r="D200" s="285"/>
      <c r="E200" s="34">
        <v>1</v>
      </c>
      <c r="F200" s="35">
        <f t="shared" ref="F200:F205" si="28">IF(E200="","",TRUNC(E200,0))</f>
        <v>1</v>
      </c>
      <c r="G200" s="36" t="str">
        <f t="shared" ref="G200:G205" si="29">IF(I200="","",".")</f>
        <v>.</v>
      </c>
      <c r="H200" s="147" t="str">
        <f t="shared" ref="H200:H205" si="30">IF(E200="","",IF(E200&gt;=100,"--",IF(OR(I200="式",I200="ｹ所",I200="個",I200="枚",I200="日",I200="本",I200="台",I200="組",I200="基",I200="面",I200="箇所"),"--",(E200-F200)*10)))</f>
        <v>--</v>
      </c>
      <c r="I200" s="7" t="s">
        <v>48</v>
      </c>
      <c r="J200" s="37"/>
      <c r="K200" s="37"/>
      <c r="L200" s="42"/>
      <c r="M200" s="46"/>
    </row>
    <row r="201" spans="1:13" ht="30.75" customHeight="1">
      <c r="A201" s="39"/>
      <c r="B201" s="154" t="s">
        <v>292</v>
      </c>
      <c r="C201" s="284" t="s">
        <v>283</v>
      </c>
      <c r="D201" s="285"/>
      <c r="E201" s="34">
        <v>2</v>
      </c>
      <c r="F201" s="35">
        <f t="shared" si="28"/>
        <v>2</v>
      </c>
      <c r="G201" s="36" t="str">
        <f t="shared" si="29"/>
        <v>.</v>
      </c>
      <c r="H201" s="147" t="str">
        <f t="shared" si="30"/>
        <v>--</v>
      </c>
      <c r="I201" s="7" t="s">
        <v>293</v>
      </c>
      <c r="J201" s="37"/>
      <c r="K201" s="37"/>
      <c r="L201" s="42" t="s">
        <v>294</v>
      </c>
      <c r="M201" s="46"/>
    </row>
    <row r="202" spans="1:13" ht="30.75" customHeight="1">
      <c r="A202" s="39"/>
      <c r="B202" s="48" t="s">
        <v>288</v>
      </c>
      <c r="C202" s="284" t="s">
        <v>284</v>
      </c>
      <c r="D202" s="285"/>
      <c r="E202" s="34">
        <v>2</v>
      </c>
      <c r="F202" s="35">
        <f t="shared" si="28"/>
        <v>2</v>
      </c>
      <c r="G202" s="36" t="str">
        <f t="shared" si="29"/>
        <v>.</v>
      </c>
      <c r="H202" s="147" t="str">
        <f t="shared" si="30"/>
        <v>--</v>
      </c>
      <c r="I202" s="7" t="s">
        <v>67</v>
      </c>
      <c r="J202" s="37"/>
      <c r="K202" s="37"/>
      <c r="L202" s="42" t="s">
        <v>295</v>
      </c>
      <c r="M202" s="46"/>
    </row>
    <row r="203" spans="1:13" ht="30.75" customHeight="1">
      <c r="A203" s="39"/>
      <c r="B203" s="48" t="s">
        <v>289</v>
      </c>
      <c r="C203" s="284" t="s">
        <v>285</v>
      </c>
      <c r="D203" s="285"/>
      <c r="E203" s="34">
        <v>2</v>
      </c>
      <c r="F203" s="35">
        <f t="shared" si="28"/>
        <v>2</v>
      </c>
      <c r="G203" s="36" t="str">
        <f t="shared" si="29"/>
        <v>.</v>
      </c>
      <c r="H203" s="147" t="str">
        <f t="shared" si="30"/>
        <v>--</v>
      </c>
      <c r="I203" s="7" t="s">
        <v>67</v>
      </c>
      <c r="J203" s="37"/>
      <c r="K203" s="37"/>
      <c r="L203" s="42" t="s">
        <v>296</v>
      </c>
      <c r="M203" s="46"/>
    </row>
    <row r="204" spans="1:13" ht="30.75" customHeight="1">
      <c r="A204" s="39"/>
      <c r="B204" s="48" t="s">
        <v>290</v>
      </c>
      <c r="C204" s="284" t="s">
        <v>286</v>
      </c>
      <c r="D204" s="285"/>
      <c r="E204" s="34">
        <v>1</v>
      </c>
      <c r="F204" s="35">
        <f t="shared" si="28"/>
        <v>1</v>
      </c>
      <c r="G204" s="36" t="str">
        <f t="shared" si="29"/>
        <v>.</v>
      </c>
      <c r="H204" s="147" t="str">
        <f t="shared" si="30"/>
        <v>--</v>
      </c>
      <c r="I204" s="7" t="s">
        <v>25</v>
      </c>
      <c r="J204" s="37"/>
      <c r="K204" s="37"/>
      <c r="L204" s="42"/>
      <c r="M204" s="46"/>
    </row>
    <row r="205" spans="1:13" ht="30.75" customHeight="1">
      <c r="A205" s="39"/>
      <c r="B205" s="48" t="s">
        <v>291</v>
      </c>
      <c r="C205" s="280"/>
      <c r="D205" s="281"/>
      <c r="E205" s="34">
        <v>1</v>
      </c>
      <c r="F205" s="35">
        <f t="shared" si="28"/>
        <v>1</v>
      </c>
      <c r="G205" s="36" t="str">
        <f t="shared" si="29"/>
        <v>.</v>
      </c>
      <c r="H205" s="147" t="str">
        <f t="shared" si="30"/>
        <v>--</v>
      </c>
      <c r="I205" s="7" t="s">
        <v>25</v>
      </c>
      <c r="J205" s="37"/>
      <c r="K205" s="37"/>
      <c r="L205" s="42"/>
      <c r="M205" s="46"/>
    </row>
    <row r="206" spans="1:13" ht="30.75" customHeight="1">
      <c r="A206" s="39"/>
      <c r="B206" s="48" t="s">
        <v>274</v>
      </c>
      <c r="C206" s="153"/>
      <c r="D206" s="146"/>
      <c r="E206" s="34"/>
      <c r="F206" s="35"/>
      <c r="G206" s="36"/>
      <c r="H206" s="147"/>
      <c r="I206" s="41"/>
      <c r="J206" s="37"/>
      <c r="K206" s="37"/>
      <c r="L206" s="42"/>
      <c r="M206" s="46"/>
    </row>
    <row r="207" spans="1:13" ht="30.75" customHeight="1">
      <c r="A207" s="39"/>
      <c r="B207" s="48" t="s">
        <v>277</v>
      </c>
      <c r="C207" s="153" t="s">
        <v>276</v>
      </c>
      <c r="D207" s="146"/>
      <c r="E207" s="34">
        <v>1</v>
      </c>
      <c r="F207" s="35">
        <f>IF(E207="","",TRUNC(E207,0))</f>
        <v>1</v>
      </c>
      <c r="G207" s="36" t="str">
        <f>IF(I207="","",".")</f>
        <v>.</v>
      </c>
      <c r="H207" s="147" t="str">
        <f>IF(E207="","",IF(E207&gt;=100,"--",IF(OR(I207="式",I207="ｹ所",I207="個",I207="枚",I207="日",I207="本",I207="台",I207="組",I207="基",I207="面",I207="箇所"),"--",(E207-F207)*10)))</f>
        <v>--</v>
      </c>
      <c r="I207" s="7" t="s">
        <v>280</v>
      </c>
      <c r="J207" s="37"/>
      <c r="K207" s="37"/>
      <c r="L207" s="42"/>
      <c r="M207" s="46"/>
    </row>
    <row r="208" spans="1:13" ht="30.75" customHeight="1">
      <c r="A208" s="39"/>
      <c r="B208" s="48" t="s">
        <v>278</v>
      </c>
      <c r="C208" s="153"/>
      <c r="D208" s="146"/>
      <c r="E208" s="34">
        <v>1</v>
      </c>
      <c r="F208" s="35">
        <f>IF(E208="","",TRUNC(E208,0))</f>
        <v>1</v>
      </c>
      <c r="G208" s="36" t="str">
        <f>IF(I208="","",".")</f>
        <v>.</v>
      </c>
      <c r="H208" s="147" t="str">
        <f>IF(E208="","",IF(E208&gt;=100,"--",IF(OR(I208="式",I208="ｹ所",I208="個",I208="枚",I208="日",I208="本",I208="台",I208="組",I208="基",I208="面",I208="箇所"),"--",(E208-F208)*10)))</f>
        <v>--</v>
      </c>
      <c r="I208" s="7" t="s">
        <v>281</v>
      </c>
      <c r="J208" s="37"/>
      <c r="K208" s="37"/>
      <c r="L208" s="42"/>
      <c r="M208" s="46"/>
    </row>
    <row r="209" spans="1:13" ht="30.75" customHeight="1">
      <c r="A209" s="39"/>
      <c r="B209" s="48" t="s">
        <v>279</v>
      </c>
      <c r="C209" s="153" t="s">
        <v>275</v>
      </c>
      <c r="D209" s="146"/>
      <c r="E209" s="34">
        <v>1</v>
      </c>
      <c r="F209" s="35">
        <f>IF(E209="","",TRUNC(E209,0))</f>
        <v>1</v>
      </c>
      <c r="G209" s="36" t="str">
        <f>IF(I209="","",".")</f>
        <v>.</v>
      </c>
      <c r="H209" s="147" t="str">
        <f>IF(E209="","",IF(E209&gt;=100,"--",IF(OR(I209="式",I209="ｹ所",I209="個",I209="枚",I209="日",I209="本",I209="台",I209="組",I209="基",I209="面",I209="箇所"),"--",(E209-F209)*10)))</f>
        <v>--</v>
      </c>
      <c r="I209" s="7" t="s">
        <v>30</v>
      </c>
      <c r="J209" s="37"/>
      <c r="K209" s="37"/>
      <c r="L209" s="42"/>
      <c r="M209" s="46"/>
    </row>
    <row r="210" spans="1:13" ht="30.75" customHeight="1">
      <c r="A210" s="39"/>
      <c r="B210" s="41"/>
      <c r="C210" s="153"/>
      <c r="D210" s="146"/>
      <c r="E210" s="34"/>
      <c r="F210" s="35"/>
      <c r="G210" s="36"/>
      <c r="H210" s="147"/>
      <c r="I210" s="41"/>
      <c r="J210" s="37"/>
      <c r="K210" s="37"/>
      <c r="L210" s="42"/>
      <c r="M210" s="46"/>
    </row>
    <row r="211" spans="1:13" ht="30.75" customHeight="1">
      <c r="A211" s="39"/>
      <c r="B211" s="41"/>
      <c r="C211" s="153"/>
      <c r="D211" s="146"/>
      <c r="E211" s="34"/>
      <c r="F211" s="35"/>
      <c r="G211" s="36"/>
      <c r="H211" s="147"/>
      <c r="I211" s="41"/>
      <c r="J211" s="37"/>
      <c r="K211" s="37"/>
      <c r="L211" s="42"/>
      <c r="M211" s="46"/>
    </row>
    <row r="212" spans="1:13" ht="30.75" customHeight="1">
      <c r="A212" s="39"/>
      <c r="B212" s="41" t="s">
        <v>272</v>
      </c>
      <c r="C212" s="145"/>
      <c r="D212" s="146"/>
      <c r="E212" s="34" t="s">
        <v>329</v>
      </c>
      <c r="F212" s="35" t="str">
        <f t="shared" ref="F212:F219" si="31">IF(E212="","",TRUNC(E212,0))</f>
        <v/>
      </c>
      <c r="G212" s="36" t="str">
        <f t="shared" ref="G212:G219" si="32">IF(I212="","",".")</f>
        <v/>
      </c>
      <c r="H212" s="147" t="str">
        <f>IF(E212="","",IF(E212&gt;=100,"--",IF(OR(I212="式",I212="ヶ所",I212="個",I212="枚",I212="日",I212="本",I212="台",I212="組",I212="基",I212="面",I212="箇所"),"--",(E212-F212)*10)))</f>
        <v/>
      </c>
      <c r="I212" s="41"/>
      <c r="J212" s="37"/>
      <c r="K212" s="37"/>
      <c r="L212" s="42"/>
      <c r="M212" s="46"/>
    </row>
    <row r="213" spans="1:13" s="46" customFormat="1" ht="30.75" customHeight="1">
      <c r="A213" s="41"/>
      <c r="B213" s="45" t="s">
        <v>0</v>
      </c>
      <c r="C213" s="298" t="s">
        <v>22</v>
      </c>
      <c r="D213" s="279"/>
      <c r="E213" s="34" t="s">
        <v>329</v>
      </c>
      <c r="F213" s="35" t="str">
        <f t="shared" si="31"/>
        <v/>
      </c>
      <c r="G213" s="36" t="str">
        <f t="shared" si="32"/>
        <v/>
      </c>
      <c r="H213" s="89" t="str">
        <f>IF(E213="","",IF(E213&gt;=100,"--",IF(OR(I213="式",I213="ヶ所",I213="個",I213="枚",I213="日",I213="本",I213="台",I213="組",I213="基",I213="面",I213="箇所"),"--",(E213-F213)*10)))</f>
        <v/>
      </c>
      <c r="I213" s="41"/>
      <c r="J213" s="37"/>
      <c r="K213" s="37"/>
      <c r="L213" s="42"/>
    </row>
    <row r="214" spans="1:13" s="46" customFormat="1" ht="30.75" customHeight="1">
      <c r="A214" s="41"/>
      <c r="B214" s="49" t="s">
        <v>81</v>
      </c>
      <c r="C214" s="282"/>
      <c r="D214" s="283"/>
      <c r="E214" s="34">
        <v>1</v>
      </c>
      <c r="F214" s="35">
        <f t="shared" si="31"/>
        <v>1</v>
      </c>
      <c r="G214" s="36" t="str">
        <f t="shared" si="32"/>
        <v>.</v>
      </c>
      <c r="H214" s="89" t="str">
        <f>IF(E214="","",IF(E214&gt;=100,"--",IF(OR(I214="式",I214="ｹ所",I214="個",I214="枚",I214="日",I214="本",I214="台",I214="組",I214="基",I214="面",I214="箇所"),"--",(E214-F214)*10)))</f>
        <v>--</v>
      </c>
      <c r="I214" s="41" t="s">
        <v>30</v>
      </c>
      <c r="J214" s="37"/>
      <c r="K214" s="37"/>
      <c r="L214" s="51" t="s">
        <v>37</v>
      </c>
    </row>
    <row r="215" spans="1:13" ht="30.75" customHeight="1">
      <c r="A215" s="67"/>
      <c r="B215" s="49" t="s">
        <v>141</v>
      </c>
      <c r="C215" s="322" t="s">
        <v>142</v>
      </c>
      <c r="D215" s="323"/>
      <c r="E215" s="34">
        <v>1</v>
      </c>
      <c r="F215" s="35">
        <f t="shared" si="31"/>
        <v>1</v>
      </c>
      <c r="G215" s="36" t="str">
        <f t="shared" si="32"/>
        <v>.</v>
      </c>
      <c r="H215" s="116" t="str">
        <f>IF(E215="","",IF(E215&gt;=100,"--",IF(OR(I215="式",I215="ｹ所",I215="個",I215="枚",I215="日",I215="本",I215="台",I215="組",I215="基",I215="面",I215="箇所"),"--",(E215-F215)*10)))</f>
        <v>--</v>
      </c>
      <c r="I215" s="41" t="s">
        <v>30</v>
      </c>
      <c r="J215" s="57"/>
      <c r="K215" s="57"/>
      <c r="L215" s="66" t="s">
        <v>143</v>
      </c>
    </row>
    <row r="216" spans="1:13" ht="30.75" customHeight="1">
      <c r="A216" s="67"/>
      <c r="B216" s="49" t="s">
        <v>144</v>
      </c>
      <c r="C216" s="282" t="s">
        <v>145</v>
      </c>
      <c r="D216" s="283"/>
      <c r="E216" s="34">
        <v>15</v>
      </c>
      <c r="F216" s="35">
        <f t="shared" si="31"/>
        <v>15</v>
      </c>
      <c r="G216" s="36" t="str">
        <f t="shared" si="32"/>
        <v>.</v>
      </c>
      <c r="H216" s="116">
        <f>IF(E216="","",IF(E216&gt;=100,"--",IF(OR(I216="式",I216="ｹ所",I216="個",I216="枚",I216="日",I216="本",I216="台",I216="組",I216="基",I216="面",I216="箇所"),"--",(E216-F216)*10)))</f>
        <v>0</v>
      </c>
      <c r="I216" s="41" t="s">
        <v>41</v>
      </c>
      <c r="J216" s="57"/>
      <c r="K216" s="57"/>
      <c r="L216" s="66" t="s">
        <v>146</v>
      </c>
    </row>
    <row r="217" spans="1:13" s="20" customFormat="1" ht="30.75" customHeight="1">
      <c r="A217" s="21"/>
      <c r="B217" s="30" t="s">
        <v>147</v>
      </c>
      <c r="C217" s="301" t="s">
        <v>322</v>
      </c>
      <c r="D217" s="302"/>
      <c r="E217" s="3">
        <v>1</v>
      </c>
      <c r="F217" s="29">
        <f t="shared" si="31"/>
        <v>1</v>
      </c>
      <c r="G217" s="18" t="str">
        <f t="shared" si="32"/>
        <v>.</v>
      </c>
      <c r="H217" s="118" t="str">
        <f>IF(E217="","",IF(E217&gt;=100,"--",IF(OR(I217="式",I217="ヶ所",I217="個",I217="枚",I217="日",I217="本",I217="台",I217="組",I217="基",I217="面",I217="箇所"),"--",(E217-F217)*10)))</f>
        <v>--</v>
      </c>
      <c r="I217" s="16" t="s">
        <v>25</v>
      </c>
      <c r="J217" s="17"/>
      <c r="K217" s="17"/>
      <c r="L217" s="19"/>
    </row>
    <row r="218" spans="1:13" s="46" customFormat="1" ht="30.75" customHeight="1">
      <c r="A218" s="41"/>
      <c r="B218" s="30" t="s">
        <v>148</v>
      </c>
      <c r="C218" s="284" t="s">
        <v>149</v>
      </c>
      <c r="D218" s="285"/>
      <c r="E218" s="3">
        <v>1</v>
      </c>
      <c r="F218" s="29">
        <f t="shared" si="31"/>
        <v>1</v>
      </c>
      <c r="G218" s="18" t="str">
        <f t="shared" si="32"/>
        <v>.</v>
      </c>
      <c r="H218" s="118" t="str">
        <f>IF(E218="","",IF(E218&gt;=100,"--",IF(OR(I218="式",I218="ヶ所",I218="個",I218="枚",I218="日",I218="本",I218="台",I218="組",I218="基",I218="面",I218="箇所"),"--",(E218-F218)*10)))</f>
        <v>--</v>
      </c>
      <c r="I218" s="16" t="s">
        <v>25</v>
      </c>
      <c r="J218" s="17"/>
      <c r="K218" s="17"/>
      <c r="L218" s="51"/>
    </row>
    <row r="219" spans="1:13" s="46" customFormat="1" ht="30.75" customHeight="1">
      <c r="A219" s="41"/>
      <c r="B219" s="30" t="s">
        <v>246</v>
      </c>
      <c r="C219" s="101" t="s">
        <v>244</v>
      </c>
      <c r="D219" s="102"/>
      <c r="E219" s="3">
        <v>1</v>
      </c>
      <c r="F219" s="29">
        <f t="shared" si="31"/>
        <v>1</v>
      </c>
      <c r="G219" s="18" t="str">
        <f t="shared" si="32"/>
        <v>.</v>
      </c>
      <c r="H219" s="118" t="str">
        <f>IF(E219="","",IF(E219&gt;=100,"--",IF(OR(I219="式",I219="ヶ所",I219="個",I219="枚",I219="日",I219="本",I219="台",I219="組",I219="基",I219="面",I219="箇所"),"--",(E219-F219)*10)))</f>
        <v>--</v>
      </c>
      <c r="I219" s="16" t="s">
        <v>25</v>
      </c>
      <c r="J219" s="17"/>
      <c r="K219" s="17"/>
      <c r="L219" s="51"/>
    </row>
    <row r="220" spans="1:13" s="46" customFormat="1" ht="30.75" customHeight="1">
      <c r="A220" s="41"/>
      <c r="B220" s="58"/>
      <c r="C220" s="126"/>
      <c r="D220" s="127"/>
      <c r="E220" s="34"/>
      <c r="F220" s="35"/>
      <c r="G220" s="36"/>
      <c r="H220" s="133"/>
      <c r="I220" s="41"/>
      <c r="J220" s="37"/>
      <c r="K220" s="37"/>
      <c r="L220" s="51"/>
    </row>
    <row r="221" spans="1:13" s="46" customFormat="1" ht="30.75" customHeight="1">
      <c r="A221" s="41"/>
      <c r="B221" s="58"/>
      <c r="C221" s="126"/>
      <c r="D221" s="127"/>
      <c r="E221" s="34"/>
      <c r="F221" s="35"/>
      <c r="G221" s="36"/>
      <c r="H221" s="133"/>
      <c r="I221" s="41"/>
      <c r="J221" s="37"/>
      <c r="K221" s="37"/>
      <c r="L221" s="51"/>
    </row>
    <row r="222" spans="1:13" s="46" customFormat="1" ht="30.75" customHeight="1">
      <c r="A222" s="41"/>
      <c r="B222" s="58"/>
      <c r="C222" s="101"/>
      <c r="D222" s="102"/>
      <c r="E222" s="34"/>
      <c r="F222" s="35"/>
      <c r="G222" s="36"/>
      <c r="H222" s="104"/>
      <c r="I222" s="41"/>
      <c r="J222" s="37"/>
      <c r="K222" s="37"/>
      <c r="L222" s="51"/>
    </row>
    <row r="223" spans="1:13" s="46" customFormat="1" ht="30.75" customHeight="1">
      <c r="A223" s="41"/>
      <c r="B223" s="58"/>
      <c r="C223" s="101"/>
      <c r="D223" s="102"/>
      <c r="E223" s="34"/>
      <c r="F223" s="35"/>
      <c r="G223" s="36"/>
      <c r="H223" s="104"/>
      <c r="I223" s="41"/>
      <c r="J223" s="37"/>
      <c r="K223" s="37"/>
      <c r="L223" s="51"/>
    </row>
    <row r="224" spans="1:13" s="46" customFormat="1" ht="30.75" customHeight="1">
      <c r="A224" s="41"/>
      <c r="B224" s="58"/>
      <c r="C224" s="101"/>
      <c r="D224" s="102"/>
      <c r="E224" s="34"/>
      <c r="F224" s="35"/>
      <c r="G224" s="36"/>
      <c r="H224" s="104"/>
      <c r="I224" s="41"/>
      <c r="J224" s="37"/>
      <c r="K224" s="37"/>
      <c r="L224" s="51"/>
    </row>
    <row r="225" spans="1:13" s="46" customFormat="1" ht="30.75" customHeight="1">
      <c r="A225" s="41"/>
      <c r="B225" s="58"/>
      <c r="C225" s="85"/>
      <c r="D225" s="86"/>
      <c r="E225" s="34"/>
      <c r="F225" s="35"/>
      <c r="G225" s="36"/>
      <c r="H225" s="89"/>
      <c r="I225" s="41"/>
      <c r="J225" s="37"/>
      <c r="K225" s="37"/>
      <c r="L225" s="51"/>
    </row>
    <row r="226" spans="1:13" s="46" customFormat="1" ht="30.75" customHeight="1">
      <c r="A226" s="41"/>
      <c r="B226" s="58"/>
      <c r="C226" s="85"/>
      <c r="D226" s="86"/>
      <c r="E226" s="34"/>
      <c r="F226" s="35"/>
      <c r="G226" s="36"/>
      <c r="H226" s="89"/>
      <c r="I226" s="41"/>
      <c r="J226" s="37"/>
      <c r="K226" s="37"/>
      <c r="L226" s="51"/>
    </row>
    <row r="227" spans="1:13" ht="30.75" customHeight="1">
      <c r="A227" s="39"/>
      <c r="B227" s="41" t="s">
        <v>1</v>
      </c>
      <c r="C227" s="280"/>
      <c r="D227" s="281"/>
      <c r="E227" s="34" t="s">
        <v>329</v>
      </c>
      <c r="F227" s="35" t="str">
        <f>IF(E227="","",TRUNC(E227,0))</f>
        <v/>
      </c>
      <c r="G227" s="36" t="str">
        <f>IF(I227="","",".")</f>
        <v/>
      </c>
      <c r="H227" s="89" t="str">
        <f>IF(E227="","",IF(E227&gt;=100,"--",IF(OR(I227="式",I227="ヶ所",I227="個",I227="枚",I227="日",I227="本",I227="台",I227="組",I227="基",I227="面",I227="箇所"),"--",(E227-F227)*10)))</f>
        <v/>
      </c>
      <c r="I227" s="41"/>
      <c r="J227" s="37"/>
      <c r="K227" s="37"/>
      <c r="L227" s="42"/>
      <c r="M227" s="46"/>
    </row>
    <row r="228" spans="1:13" s="46" customFormat="1" ht="30.75" customHeight="1">
      <c r="A228" s="41"/>
      <c r="B228" s="45" t="s">
        <v>61</v>
      </c>
      <c r="C228" s="278" t="s">
        <v>59</v>
      </c>
      <c r="D228" s="279"/>
      <c r="E228" s="34" t="s">
        <v>329</v>
      </c>
      <c r="F228" s="35" t="str">
        <f>IF(E228="","",TRUNC(E228,0))</f>
        <v/>
      </c>
      <c r="G228" s="36" t="str">
        <f>IF(I228="","",".")</f>
        <v/>
      </c>
      <c r="H228" s="89" t="str">
        <f>IF(E228="","",IF(E228&gt;=100,"--",IF(OR(I228="式",I228="ヶ所",I228="個",I228="枚",I228="日",I228="本",I228="台",I228="組",I228="基",I228="面",I228="箇所"),"--",(E228-F228)*10)))</f>
        <v/>
      </c>
      <c r="I228" s="41"/>
      <c r="J228" s="37"/>
      <c r="K228" s="37"/>
      <c r="L228" s="42"/>
    </row>
    <row r="229" spans="1:13" s="46" customFormat="1" ht="30.75" customHeight="1">
      <c r="A229" s="41"/>
      <c r="B229" s="49" t="s">
        <v>82</v>
      </c>
      <c r="C229" s="282"/>
      <c r="D229" s="283"/>
      <c r="E229" s="34">
        <v>1</v>
      </c>
      <c r="F229" s="35">
        <f>IF(E229="","",TRUNC(E229,0))</f>
        <v>1</v>
      </c>
      <c r="G229" s="36" t="str">
        <f>IF(I229="","",".")</f>
        <v>.</v>
      </c>
      <c r="H229" s="89" t="str">
        <f>IF(E229="","",IF(E229&gt;=100,"--",IF(OR(I229="式",I229="ｹ所",I229="個",I229="枚",I229="日",I229="本",I229="台",I229="組",I229="基",I229="面",I229="箇所"),"--",(E229-F229)*10)))</f>
        <v>--</v>
      </c>
      <c r="I229" s="41" t="s">
        <v>30</v>
      </c>
      <c r="J229" s="57"/>
      <c r="K229" s="57"/>
      <c r="L229" s="66"/>
    </row>
    <row r="230" spans="1:13" ht="30.75" customHeight="1">
      <c r="A230" s="67"/>
      <c r="B230" s="49" t="s">
        <v>254</v>
      </c>
      <c r="C230" s="282" t="s">
        <v>248</v>
      </c>
      <c r="D230" s="283"/>
      <c r="E230" s="34">
        <v>1</v>
      </c>
      <c r="F230" s="35">
        <f>IF(E230="","",TRUNC(E230,0))</f>
        <v>1</v>
      </c>
      <c r="G230" s="36" t="str">
        <f>IF(I230="","",".")</f>
        <v>.</v>
      </c>
      <c r="H230" s="140" t="str">
        <f>IF(E230="","",IF(E230&gt;=100,"--",IF(OR(I230="式",I230="ｹ所",I230="個",I230="枚",I230="日",I230="本",I230="台",I230="組",I230="基",I230="面",I230="箇所"),"--",(E230-F230)*10)))</f>
        <v>--</v>
      </c>
      <c r="I230" s="41" t="s">
        <v>30</v>
      </c>
      <c r="J230" s="57"/>
      <c r="K230" s="57"/>
      <c r="L230" s="68"/>
    </row>
    <row r="231" spans="1:13" ht="30.75" customHeight="1">
      <c r="A231" s="70"/>
      <c r="B231" s="49" t="s">
        <v>255</v>
      </c>
      <c r="C231" s="321" t="s">
        <v>247</v>
      </c>
      <c r="D231" s="285"/>
      <c r="E231" s="34">
        <v>1</v>
      </c>
      <c r="F231" s="35">
        <f>IF(E231="","",TRUNC(E231,0))</f>
        <v>1</v>
      </c>
      <c r="G231" s="36" t="str">
        <f>IF(I231="","",".")</f>
        <v>.</v>
      </c>
      <c r="H231" s="140" t="str">
        <f>IF(E231="","",IF(E231&gt;=100,"--",IF(OR(I231="式",I231="ｹ所",I231="個",I231="枚",I231="日",I231="本",I231="台",I231="組",I231="基",I231="面",I231="箇所"),"--",(E231-F231)*10)))</f>
        <v>--</v>
      </c>
      <c r="I231" s="41" t="s">
        <v>30</v>
      </c>
      <c r="J231" s="57"/>
      <c r="K231" s="57"/>
      <c r="L231" s="42"/>
    </row>
    <row r="232" spans="1:13" ht="30.75" customHeight="1">
      <c r="A232" s="70"/>
      <c r="B232" s="49"/>
      <c r="C232" s="321"/>
      <c r="D232" s="285"/>
      <c r="E232" s="34"/>
      <c r="F232" s="35"/>
      <c r="G232" s="36"/>
      <c r="H232" s="140"/>
      <c r="I232" s="41"/>
      <c r="J232" s="57"/>
      <c r="K232" s="57"/>
      <c r="L232" s="42"/>
    </row>
    <row r="233" spans="1:13" ht="30.75" customHeight="1">
      <c r="A233" s="67"/>
      <c r="B233" s="58"/>
      <c r="C233" s="282"/>
      <c r="D233" s="283"/>
      <c r="E233" s="34"/>
      <c r="F233" s="35"/>
      <c r="G233" s="36"/>
      <c r="H233" s="89"/>
      <c r="I233" s="41"/>
      <c r="J233" s="57"/>
      <c r="K233" s="57"/>
      <c r="L233" s="66"/>
    </row>
    <row r="234" spans="1:13" ht="30.75" customHeight="1">
      <c r="A234" s="67"/>
      <c r="B234" s="58"/>
      <c r="C234" s="322"/>
      <c r="D234" s="323"/>
      <c r="E234" s="34"/>
      <c r="F234" s="35"/>
      <c r="G234" s="36"/>
      <c r="H234" s="89"/>
      <c r="I234" s="41"/>
      <c r="J234" s="57"/>
      <c r="K234" s="57"/>
      <c r="L234" s="66"/>
    </row>
    <row r="235" spans="1:13" ht="30.75" customHeight="1">
      <c r="A235" s="54"/>
      <c r="B235" s="58"/>
      <c r="C235" s="282"/>
      <c r="D235" s="283"/>
      <c r="E235" s="34"/>
      <c r="F235" s="35"/>
      <c r="G235" s="36"/>
      <c r="H235" s="89"/>
      <c r="I235" s="41"/>
      <c r="J235" s="37"/>
      <c r="K235" s="37"/>
      <c r="L235" s="42"/>
    </row>
    <row r="236" spans="1:13" s="46" customFormat="1" ht="30.75" customHeight="1">
      <c r="A236" s="41"/>
      <c r="B236" s="58"/>
      <c r="C236" s="280"/>
      <c r="D236" s="281"/>
      <c r="E236" s="34"/>
      <c r="F236" s="35"/>
      <c r="G236" s="36"/>
      <c r="H236" s="89"/>
      <c r="I236" s="41"/>
      <c r="J236" s="37"/>
      <c r="K236" s="37"/>
      <c r="L236" s="66"/>
    </row>
    <row r="237" spans="1:13" s="46" customFormat="1" ht="30.75" customHeight="1">
      <c r="A237" s="41"/>
      <c r="B237" s="58"/>
      <c r="C237" s="87"/>
      <c r="D237" s="88"/>
      <c r="E237" s="34"/>
      <c r="F237" s="35"/>
      <c r="G237" s="36"/>
      <c r="H237" s="89"/>
      <c r="I237" s="41"/>
      <c r="J237" s="37"/>
      <c r="K237" s="37"/>
      <c r="L237" s="66"/>
    </row>
    <row r="238" spans="1:13" s="46" customFormat="1" ht="30.75" customHeight="1">
      <c r="A238" s="41"/>
      <c r="B238" s="45"/>
      <c r="C238" s="280"/>
      <c r="D238" s="281"/>
      <c r="E238" s="34"/>
      <c r="F238" s="35"/>
      <c r="G238" s="36"/>
      <c r="H238" s="89"/>
      <c r="I238" s="41"/>
      <c r="J238" s="37"/>
      <c r="K238" s="37"/>
      <c r="L238" s="42"/>
    </row>
    <row r="239" spans="1:13" s="46" customFormat="1" ht="30.75" customHeight="1">
      <c r="A239" s="41"/>
      <c r="B239" s="45"/>
      <c r="C239" s="280"/>
      <c r="D239" s="281"/>
      <c r="E239" s="34"/>
      <c r="F239" s="35"/>
      <c r="G239" s="36"/>
      <c r="H239" s="89"/>
      <c r="I239" s="41"/>
      <c r="J239" s="37"/>
      <c r="K239" s="37"/>
      <c r="L239" s="42"/>
    </row>
    <row r="240" spans="1:13" s="46" customFormat="1" ht="30.75" customHeight="1">
      <c r="A240" s="41"/>
      <c r="B240" s="45"/>
      <c r="C240" s="280"/>
      <c r="D240" s="281"/>
      <c r="E240" s="34"/>
      <c r="F240" s="35"/>
      <c r="G240" s="36"/>
      <c r="H240" s="89"/>
      <c r="I240" s="41"/>
      <c r="J240" s="37"/>
      <c r="K240" s="37"/>
      <c r="L240" s="42"/>
    </row>
    <row r="241" spans="1:15" s="46" customFormat="1" ht="30.75" customHeight="1">
      <c r="A241" s="41"/>
      <c r="B241" s="45"/>
      <c r="C241" s="290"/>
      <c r="D241" s="281"/>
      <c r="E241" s="34"/>
      <c r="F241" s="35"/>
      <c r="G241" s="36"/>
      <c r="H241" s="89"/>
      <c r="I241" s="41"/>
      <c r="J241" s="37"/>
      <c r="K241" s="37"/>
      <c r="L241" s="42"/>
      <c r="M241" s="32"/>
      <c r="N241" s="32"/>
      <c r="O241" s="32"/>
    </row>
    <row r="242" spans="1:15" ht="30.75" customHeight="1">
      <c r="A242" s="39"/>
      <c r="B242" s="41" t="s">
        <v>62</v>
      </c>
      <c r="C242" s="280"/>
      <c r="D242" s="281"/>
      <c r="E242" s="34" t="s">
        <v>329</v>
      </c>
      <c r="F242" s="35" t="str">
        <f>IF(E242="","",TRUNC(E242,0))</f>
        <v/>
      </c>
      <c r="G242" s="36" t="str">
        <f>IF(I242="","",".")</f>
        <v/>
      </c>
      <c r="H242" s="89" t="str">
        <f>IF(E242="","",IF(E242&gt;=100,"--",IF(OR(I242="式",I242="ヶ所",I242="個",I242="枚",I242="日",I242="本",I242="台",I242="組",I242="基",I242="面",I242="箇所"),"--",(E242-F242)*10)))</f>
        <v/>
      </c>
      <c r="I242" s="41"/>
      <c r="J242" s="37"/>
      <c r="K242" s="37"/>
      <c r="L242" s="42"/>
      <c r="M242" s="46"/>
    </row>
    <row r="243" spans="1:15" ht="30.75" customHeight="1">
      <c r="A243" s="72"/>
    </row>
    <row r="244" spans="1:15" ht="30.75" customHeight="1">
      <c r="A244" s="72"/>
    </row>
    <row r="245" spans="1:15" ht="30.75" customHeight="1">
      <c r="A245" s="72"/>
    </row>
    <row r="246" spans="1:15" ht="30.75" customHeight="1">
      <c r="A246" s="72"/>
    </row>
    <row r="247" spans="1:15" ht="30.75" customHeight="1">
      <c r="A247" s="72"/>
    </row>
    <row r="248" spans="1:15" ht="30.75" customHeight="1">
      <c r="A248" s="72"/>
    </row>
    <row r="249" spans="1:15" ht="30.75" customHeight="1">
      <c r="A249" s="72"/>
    </row>
    <row r="250" spans="1:15" ht="30.75" customHeight="1">
      <c r="A250" s="72"/>
    </row>
    <row r="251" spans="1:15" ht="32.1" customHeight="1">
      <c r="A251" s="72"/>
    </row>
    <row r="252" spans="1:15" ht="32.1" customHeight="1">
      <c r="A252" s="72"/>
    </row>
    <row r="253" spans="1:15" ht="32.1" customHeight="1">
      <c r="A253" s="72"/>
    </row>
    <row r="254" spans="1:15" ht="32.1" customHeight="1">
      <c r="A254" s="72"/>
    </row>
    <row r="255" spans="1:15" ht="32.1" customHeight="1">
      <c r="A255" s="72"/>
    </row>
    <row r="256" spans="1:15" ht="32.1" customHeight="1">
      <c r="A256" s="72"/>
    </row>
    <row r="257" spans="1:1" ht="32.1" customHeight="1">
      <c r="A257" s="72"/>
    </row>
    <row r="258" spans="1:1" ht="32.1" customHeight="1">
      <c r="A258" s="72"/>
    </row>
    <row r="259" spans="1:1" ht="32.1" customHeight="1">
      <c r="A259" s="72"/>
    </row>
    <row r="260" spans="1:1" ht="32.1" customHeight="1">
      <c r="A260" s="72"/>
    </row>
    <row r="261" spans="1:1" ht="32.1" customHeight="1">
      <c r="A261" s="72"/>
    </row>
    <row r="262" spans="1:1" ht="32.1" customHeight="1">
      <c r="A262" s="72"/>
    </row>
    <row r="263" spans="1:1" ht="32.1" customHeight="1">
      <c r="A263" s="72"/>
    </row>
    <row r="264" spans="1:1" ht="32.1" customHeight="1">
      <c r="A264" s="72"/>
    </row>
    <row r="265" spans="1:1" ht="32.1" customHeight="1">
      <c r="A265" s="72"/>
    </row>
    <row r="266" spans="1:1" ht="32.1" customHeight="1">
      <c r="A266" s="72"/>
    </row>
    <row r="267" spans="1:1" ht="32.1" customHeight="1">
      <c r="A267" s="72"/>
    </row>
    <row r="268" spans="1:1" ht="32.1" customHeight="1">
      <c r="A268" s="72"/>
    </row>
  </sheetData>
  <mergeCells count="156">
    <mergeCell ref="C217:D217"/>
    <mergeCell ref="C167:D167"/>
    <mergeCell ref="C161:D161"/>
    <mergeCell ref="C175:D175"/>
    <mergeCell ref="C158:D158"/>
    <mergeCell ref="C200:D200"/>
    <mergeCell ref="C201:D201"/>
    <mergeCell ref="C202:D202"/>
    <mergeCell ref="C203:D203"/>
    <mergeCell ref="C204:D204"/>
    <mergeCell ref="C215:D215"/>
    <mergeCell ref="C216:D216"/>
    <mergeCell ref="C213:D213"/>
    <mergeCell ref="C186:D186"/>
    <mergeCell ref="C191:D191"/>
    <mergeCell ref="C179:D179"/>
    <mergeCell ref="C180:D180"/>
    <mergeCell ref="C53:D53"/>
    <mergeCell ref="C81:D81"/>
    <mergeCell ref="C152:D152"/>
    <mergeCell ref="C168:D168"/>
    <mergeCell ref="C72:D72"/>
    <mergeCell ref="C59:D59"/>
    <mergeCell ref="C86:D86"/>
    <mergeCell ref="C122:D122"/>
    <mergeCell ref="C178:D178"/>
    <mergeCell ref="C82:D82"/>
    <mergeCell ref="C79:D79"/>
    <mergeCell ref="C145:D145"/>
    <mergeCell ref="C141:D141"/>
    <mergeCell ref="C159:D159"/>
    <mergeCell ref="C105:D105"/>
    <mergeCell ref="C123:D123"/>
    <mergeCell ref="C139:D139"/>
    <mergeCell ref="C148:D148"/>
    <mergeCell ref="C160:D160"/>
    <mergeCell ref="C157:D157"/>
    <mergeCell ref="C155:D155"/>
    <mergeCell ref="C156:D156"/>
    <mergeCell ref="C143:D143"/>
    <mergeCell ref="C144:D144"/>
    <mergeCell ref="C35:D35"/>
    <mergeCell ref="C36:D36"/>
    <mergeCell ref="C131:D131"/>
    <mergeCell ref="C40:D40"/>
    <mergeCell ref="C87:D87"/>
    <mergeCell ref="C46:D46"/>
    <mergeCell ref="C47:D47"/>
    <mergeCell ref="C93:D93"/>
    <mergeCell ref="C130:D130"/>
    <mergeCell ref="C48:D48"/>
    <mergeCell ref="C61:D61"/>
    <mergeCell ref="C50:D50"/>
    <mergeCell ref="C51:D51"/>
    <mergeCell ref="C75:D75"/>
    <mergeCell ref="C56:D56"/>
    <mergeCell ref="C64:D64"/>
    <mergeCell ref="C83:D83"/>
    <mergeCell ref="C106:D106"/>
    <mergeCell ref="C37:D37"/>
    <mergeCell ref="C101:D101"/>
    <mergeCell ref="C38:D38"/>
    <mergeCell ref="C98:D98"/>
    <mergeCell ref="C54:D54"/>
    <mergeCell ref="C129:D129"/>
    <mergeCell ref="C230:D230"/>
    <mergeCell ref="C231:D231"/>
    <mergeCell ref="C240:D240"/>
    <mergeCell ref="C229:D229"/>
    <mergeCell ref="C239:D239"/>
    <mergeCell ref="C238:D238"/>
    <mergeCell ref="C236:D236"/>
    <mergeCell ref="C242:D242"/>
    <mergeCell ref="C233:D233"/>
    <mergeCell ref="C234:D234"/>
    <mergeCell ref="C235:D235"/>
    <mergeCell ref="C232:D232"/>
    <mergeCell ref="C228:D228"/>
    <mergeCell ref="C214:D214"/>
    <mergeCell ref="C218:D218"/>
    <mergeCell ref="C241:D241"/>
    <mergeCell ref="C20:D20"/>
    <mergeCell ref="C22:D22"/>
    <mergeCell ref="C227:D227"/>
    <mergeCell ref="C45:D45"/>
    <mergeCell ref="C95:D95"/>
    <mergeCell ref="C77:D77"/>
    <mergeCell ref="C65:D65"/>
    <mergeCell ref="C94:D94"/>
    <mergeCell ref="C150:D150"/>
    <mergeCell ref="C49:D49"/>
    <mergeCell ref="C26:D26"/>
    <mergeCell ref="C27:D27"/>
    <mergeCell ref="C32:D32"/>
    <mergeCell ref="C151:D151"/>
    <mergeCell ref="C108:D108"/>
    <mergeCell ref="C133:D133"/>
    <mergeCell ref="C96:D96"/>
    <mergeCell ref="C97:D97"/>
    <mergeCell ref="C162:D162"/>
    <mergeCell ref="C104:D104"/>
    <mergeCell ref="B1:L1"/>
    <mergeCell ref="D2:D3"/>
    <mergeCell ref="K2:K3"/>
    <mergeCell ref="L2:L3"/>
    <mergeCell ref="J2:J3"/>
    <mergeCell ref="C14:D14"/>
    <mergeCell ref="C12:D12"/>
    <mergeCell ref="C9:D9"/>
    <mergeCell ref="C17:D17"/>
    <mergeCell ref="E2:E3"/>
    <mergeCell ref="C8:D8"/>
    <mergeCell ref="C6:D6"/>
    <mergeCell ref="C7:D7"/>
    <mergeCell ref="C10:D10"/>
    <mergeCell ref="C11:D11"/>
    <mergeCell ref="C15:D15"/>
    <mergeCell ref="C13:D13"/>
    <mergeCell ref="F2:H3"/>
    <mergeCell ref="I2:I3"/>
    <mergeCell ref="A2:A3"/>
    <mergeCell ref="C2:C3"/>
    <mergeCell ref="C5:D5"/>
    <mergeCell ref="B4:D4"/>
    <mergeCell ref="B2:B3"/>
    <mergeCell ref="C24:D24"/>
    <mergeCell ref="C85:D85"/>
    <mergeCell ref="C18:D18"/>
    <mergeCell ref="C16:D16"/>
    <mergeCell ref="C39:D39"/>
    <mergeCell ref="C21:D21"/>
    <mergeCell ref="C25:D25"/>
    <mergeCell ref="C23:D23"/>
    <mergeCell ref="C19:D19"/>
    <mergeCell ref="C29:D29"/>
    <mergeCell ref="C30:D30"/>
    <mergeCell ref="C28:D28"/>
    <mergeCell ref="C41:D41"/>
    <mergeCell ref="C34:D34"/>
    <mergeCell ref="C78:D78"/>
    <mergeCell ref="C55:D55"/>
    <mergeCell ref="C57:D57"/>
    <mergeCell ref="C31:D31"/>
    <mergeCell ref="C33:D33"/>
    <mergeCell ref="C153:D153"/>
    <mergeCell ref="C205:D205"/>
    <mergeCell ref="C183:D183"/>
    <mergeCell ref="C171:D171"/>
    <mergeCell ref="C172:D172"/>
    <mergeCell ref="C173:D173"/>
    <mergeCell ref="C174:D174"/>
    <mergeCell ref="C185:D185"/>
    <mergeCell ref="C182:D182"/>
    <mergeCell ref="C177:D177"/>
    <mergeCell ref="C176:D176"/>
    <mergeCell ref="C192:D192"/>
  </mergeCells>
  <phoneticPr fontId="4"/>
  <printOptions horizontalCentered="1" verticalCentered="1"/>
  <pageMargins left="0.27559055118110237" right="0.23622047244094491" top="1.1023622047244095" bottom="0.6692913385826772" header="0.9055118110236221" footer="0.43307086614173229"/>
  <pageSetup paperSize="9" fitToHeight="0" orientation="landscape" r:id="rId1"/>
  <headerFooter alignWithMargins="0">
    <oddHeader>&amp;R&amp;"ＭＳ Ｐゴシック,標準"&amp;10明 細 書    第  　&amp;P　  号</oddHeader>
    <oddFooter>&amp;C&amp;P+1/17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"/>
  <sheetViews>
    <sheetView workbookViewId="0">
      <selection sqref="A1:N1"/>
    </sheetView>
  </sheetViews>
  <sheetFormatPr defaultRowHeight="14.25"/>
  <sheetData>
    <row r="1" spans="1:14" ht="32.1" customHeight="1">
      <c r="A1" s="13"/>
      <c r="B1" s="14" t="str">
        <f>IF(A1="","",VLOOKUP(A1,[0]!建築主体工事,2,))</f>
        <v/>
      </c>
      <c r="C1" s="11" t="str">
        <f>IF(A1="","",VLOOKUP(A1,[0]!建築主体工事,3,))</f>
        <v/>
      </c>
      <c r="D1" s="12"/>
      <c r="E1" s="2"/>
      <c r="F1" s="3" t="str">
        <f>IF(E1="","",IF(E1&gt;=100,ROUND(E1,0),ROUND(E1,1)))</f>
        <v/>
      </c>
      <c r="G1" s="4" t="str">
        <f>IF(F1="","",TRUNC(F1,0))</f>
        <v/>
      </c>
      <c r="H1" s="5" t="str">
        <f>IF(J1="","",".")</f>
        <v/>
      </c>
      <c r="I1" s="6" t="str">
        <f>IF(F1="","",IF(F1&gt;=100,"--",IF(OR(J1="式",J1="ヶ所",J1="個",J1="枚",J1="日",J1="本",J1="台",J1="組",J1="基",J1="面",#REF!="箇所"),"--",(F1-G1)*10)))</f>
        <v/>
      </c>
      <c r="J1" s="7" t="str">
        <f>IF(A1="","",VLOOKUP(A1,[0]!建築主体工事,4,))</f>
        <v/>
      </c>
      <c r="K1" s="8" t="str">
        <f>IF(A1="","",VLOOKUP(A1,[0]!建築主体工事,5,))</f>
        <v/>
      </c>
      <c r="L1" s="9" t="str">
        <f>IF(OR(F1="",F1=1),"",K1)</f>
        <v/>
      </c>
      <c r="M1" s="9" t="str">
        <f>IF(OR(E1="",K1=""),"",TRUNC(F1*K1))</f>
        <v/>
      </c>
      <c r="N1" s="10"/>
    </row>
  </sheetData>
  <phoneticPr fontId="6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設計書表</vt:lpstr>
      <vt:lpstr>内訳明細</vt:lpstr>
      <vt:lpstr>Sheet1</vt:lpstr>
      <vt:lpstr>設計書表!Print_Area</vt:lpstr>
      <vt:lpstr>内訳明細!Print_Area</vt:lpstr>
      <vt:lpstr>内訳明細!Print_Titles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秋田市</dc:creator>
  <cp:lastModifiedBy>inecx</cp:lastModifiedBy>
  <cp:lastPrinted>2020-07-16T02:56:29Z</cp:lastPrinted>
  <dcterms:created xsi:type="dcterms:W3CDTF">1997-04-15T06:43:57Z</dcterms:created>
  <dcterms:modified xsi:type="dcterms:W3CDTF">2020-07-21T07:41:36Z</dcterms:modified>
</cp:coreProperties>
</file>